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8460" windowHeight="6480" tabRatio="790"/>
  </bookViews>
  <sheets>
    <sheet name="Summary" sheetId="9" r:id="rId1"/>
    <sheet name="Dog" sheetId="1" r:id="rId2"/>
    <sheet name="Cemetery" sheetId="6" r:id="rId3"/>
    <sheet name="Marriage" sheetId="10" r:id="rId4"/>
    <sheet name="BuildingPermmits" sheetId="14" r:id="rId5"/>
    <sheet name="DEC Hunt&amp;Fish" sheetId="3" r:id="rId6"/>
    <sheet name="Planning Bd" sheetId="20" r:id="rId7"/>
    <sheet name="Vitals-Other" sheetId="7" r:id="rId8"/>
    <sheet name="1stDeposit" sheetId="4" r:id="rId9"/>
    <sheet name="2ndDeposit" sheetId="5" r:id="rId10"/>
    <sheet name="3rdDeposit" sheetId="11" r:id="rId11"/>
    <sheet name="4thDeposit" sheetId="12" r:id="rId12"/>
    <sheet name="5thDeposit" sheetId="15" r:id="rId13"/>
    <sheet name="6thDeposit" sheetId="16" r:id="rId14"/>
    <sheet name="7thDeposit" sheetId="17" r:id="rId15"/>
    <sheet name="8thDeposit" sheetId="18" r:id="rId16"/>
  </sheets>
  <definedNames>
    <definedName name="_xlnm.Print_Area" localSheetId="4">BuildingPermmits!$A$1:$H$44</definedName>
    <definedName name="_xlnm.Print_Area" localSheetId="2">Cemetery!$A:$J</definedName>
    <definedName name="_xlnm.Print_Area" localSheetId="5">'DEC Hunt&amp;Fish'!$A:$H</definedName>
    <definedName name="_xlnm.Print_Area" localSheetId="1">Dog!$A$1:$H$34</definedName>
    <definedName name="_xlnm.Print_Area" localSheetId="3">Marriage!$A:$H</definedName>
    <definedName name="_xlnm.Print_Area" localSheetId="0">Summary!$A:$F</definedName>
    <definedName name="_xlnm.Print_Area" localSheetId="7">'Vitals-Other'!$B:$I</definedName>
  </definedNames>
  <calcPr calcId="145621"/>
</workbook>
</file>

<file path=xl/calcChain.xml><?xml version="1.0" encoding="utf-8"?>
<calcChain xmlns="http://schemas.openxmlformats.org/spreadsheetml/2006/main">
  <c r="F25" i="6" l="1"/>
  <c r="D15" i="9" l="1"/>
  <c r="D17" i="9" l="1"/>
  <c r="G28" i="20"/>
  <c r="G26" i="1" l="1"/>
  <c r="F23" i="18" l="1"/>
  <c r="C16" i="18"/>
  <c r="C15" i="18"/>
  <c r="C14" i="18"/>
  <c r="C13" i="18"/>
  <c r="C12" i="18"/>
  <c r="C11" i="18"/>
  <c r="C10" i="18"/>
  <c r="C9" i="18"/>
  <c r="C8" i="18"/>
  <c r="C7" i="18"/>
  <c r="C6" i="18"/>
  <c r="F23" i="17"/>
  <c r="C16" i="17"/>
  <c r="C15" i="17"/>
  <c r="C14" i="17"/>
  <c r="C13" i="17"/>
  <c r="C12" i="17"/>
  <c r="C11" i="17"/>
  <c r="C10" i="17"/>
  <c r="C9" i="17"/>
  <c r="C8" i="17"/>
  <c r="C7" i="17"/>
  <c r="C6" i="17"/>
  <c r="F23" i="16"/>
  <c r="C16" i="16"/>
  <c r="C15" i="16"/>
  <c r="C14" i="16"/>
  <c r="C13" i="16"/>
  <c r="C12" i="16"/>
  <c r="C11" i="16"/>
  <c r="C10" i="16"/>
  <c r="C9" i="16"/>
  <c r="C8" i="16"/>
  <c r="C7" i="16"/>
  <c r="C6" i="16"/>
  <c r="F23" i="15"/>
  <c r="C16" i="15"/>
  <c r="C15" i="15"/>
  <c r="C14" i="15"/>
  <c r="C13" i="15"/>
  <c r="C12" i="15"/>
  <c r="C11" i="15"/>
  <c r="C10" i="15"/>
  <c r="C9" i="15"/>
  <c r="C8" i="15"/>
  <c r="C7" i="15"/>
  <c r="C6" i="15"/>
  <c r="F23" i="12"/>
  <c r="C16" i="12"/>
  <c r="C15" i="12"/>
  <c r="C14" i="12"/>
  <c r="C13" i="12"/>
  <c r="C12" i="12"/>
  <c r="C11" i="12"/>
  <c r="C10" i="12"/>
  <c r="C9" i="12"/>
  <c r="C8" i="12"/>
  <c r="C7" i="12"/>
  <c r="C6" i="12"/>
  <c r="F23" i="11"/>
  <c r="C16" i="11"/>
  <c r="C15" i="11"/>
  <c r="C14" i="11"/>
  <c r="C13" i="11"/>
  <c r="C12" i="11"/>
  <c r="C11" i="11"/>
  <c r="C10" i="11"/>
  <c r="C9" i="11"/>
  <c r="C8" i="11"/>
  <c r="C7" i="11"/>
  <c r="C6" i="11"/>
  <c r="F23" i="5"/>
  <c r="C16" i="5"/>
  <c r="C15" i="5"/>
  <c r="C14" i="5"/>
  <c r="C13" i="5"/>
  <c r="C12" i="5"/>
  <c r="C11" i="5"/>
  <c r="C10" i="5"/>
  <c r="C9" i="5"/>
  <c r="C8" i="5"/>
  <c r="C7" i="5"/>
  <c r="C6" i="5"/>
  <c r="F23" i="4"/>
  <c r="C15" i="4"/>
  <c r="C14" i="4"/>
  <c r="C13" i="4"/>
  <c r="C12" i="4"/>
  <c r="C11" i="4"/>
  <c r="C10" i="4"/>
  <c r="C9" i="4"/>
  <c r="C8" i="4"/>
  <c r="C7" i="4"/>
  <c r="C6" i="4"/>
  <c r="C5" i="4"/>
  <c r="D32" i="1"/>
  <c r="B32" i="1"/>
  <c r="D31" i="1"/>
  <c r="B31" i="1"/>
  <c r="D30" i="1"/>
  <c r="B30" i="1"/>
  <c r="D29" i="1"/>
  <c r="B29" i="1"/>
  <c r="D27" i="1"/>
  <c r="B27" i="1"/>
  <c r="D26" i="1"/>
  <c r="B26" i="1"/>
  <c r="C17" i="16" l="1"/>
  <c r="F22" i="16" s="1"/>
  <c r="F24" i="16" s="1"/>
  <c r="D28" i="9" s="1"/>
  <c r="B28" i="1"/>
  <c r="C17" i="15"/>
  <c r="F22" i="15" s="1"/>
  <c r="F24" i="15" s="1"/>
  <c r="C17" i="5"/>
  <c r="F22" i="5" s="1"/>
  <c r="F24" i="5" s="1"/>
  <c r="D33" i="1"/>
  <c r="D9" i="9" s="1"/>
  <c r="C16" i="4"/>
  <c r="F22" i="4" s="1"/>
  <c r="F24" i="4" s="1"/>
  <c r="D23" i="9" s="1"/>
  <c r="C17" i="12"/>
  <c r="C17" i="18"/>
  <c r="F22" i="18" s="1"/>
  <c r="F24" i="18" s="1"/>
  <c r="D30" i="9" s="1"/>
  <c r="C17" i="17"/>
  <c r="F22" i="17" s="1"/>
  <c r="F24" i="17"/>
  <c r="D29" i="9" s="1"/>
  <c r="F22" i="12"/>
  <c r="C17" i="11"/>
  <c r="F22" i="11" s="1"/>
  <c r="F24" i="11" s="1"/>
  <c r="D25" i="9" s="1"/>
  <c r="F24" i="12" l="1"/>
  <c r="D27" i="9" l="1"/>
  <c r="D26" i="9"/>
  <c r="D24" i="9"/>
  <c r="D31" i="9" s="1"/>
  <c r="H31" i="7" l="1"/>
  <c r="D8" i="9" s="1"/>
  <c r="H28" i="7"/>
  <c r="D6" i="9" s="1"/>
  <c r="F44" i="3" l="1"/>
  <c r="D14" i="9" s="1"/>
  <c r="H26" i="7" l="1"/>
  <c r="G26" i="7"/>
  <c r="F26" i="10"/>
  <c r="D13" i="9" s="1"/>
  <c r="G26" i="10"/>
  <c r="D2" i="10"/>
  <c r="G26" i="14"/>
  <c r="D16" i="9" s="1"/>
  <c r="A28" i="10"/>
  <c r="C28" i="10" s="1"/>
  <c r="E13" i="9" s="1"/>
  <c r="G44" i="3"/>
  <c r="E15" i="9" s="1"/>
  <c r="H29" i="7"/>
  <c r="E10" i="9"/>
  <c r="J4" i="7"/>
  <c r="D18" i="9" l="1"/>
  <c r="H30" i="7"/>
  <c r="B21" i="9" l="1"/>
  <c r="A19" i="9" l="1"/>
</calcChain>
</file>

<file path=xl/comments1.xml><?xml version="1.0" encoding="utf-8"?>
<comments xmlns="http://schemas.openxmlformats.org/spreadsheetml/2006/main">
  <authors>
    <author>Town-Clerk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Town-Clerk: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Town-Clerk</author>
  </authors>
  <commentList>
    <comment ref="H26" authorId="0">
      <text>
        <r>
          <rPr>
            <b/>
            <sz val="10"/>
            <color indexed="81"/>
            <rFont val="Tahoma"/>
            <family val="2"/>
          </rPr>
          <t>Town-Clerk: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<sst xmlns="http://schemas.openxmlformats.org/spreadsheetml/2006/main" count="723" uniqueCount="193">
  <si>
    <t>Total</t>
  </si>
  <si>
    <t>Total Cash</t>
  </si>
  <si>
    <t>Chk #</t>
  </si>
  <si>
    <t>Amt</t>
  </si>
  <si>
    <t xml:space="preserve"> </t>
  </si>
  <si>
    <t>Name</t>
  </si>
  <si>
    <t>Payment Type</t>
  </si>
  <si>
    <t>Check Number</t>
  </si>
  <si>
    <t>Transaction Totals</t>
  </si>
  <si>
    <t>Date</t>
  </si>
  <si>
    <t>Tag #</t>
  </si>
  <si>
    <t>Description</t>
  </si>
  <si>
    <t xml:space="preserve">Payment </t>
  </si>
  <si>
    <t>Amount Other</t>
  </si>
  <si>
    <t>Cash</t>
  </si>
  <si>
    <t>NY Resident</t>
  </si>
  <si>
    <t xml:space="preserve"> Date</t>
  </si>
  <si>
    <t>Total Dogs</t>
  </si>
  <si>
    <t>Checks</t>
  </si>
  <si>
    <t>$1 x</t>
  </si>
  <si>
    <t xml:space="preserve">$5 x </t>
  </si>
  <si>
    <t>$10 x</t>
  </si>
  <si>
    <t>$20 x</t>
  </si>
  <si>
    <t xml:space="preserve">Cash          Total Amt  </t>
  </si>
  <si>
    <t>$.01 x</t>
  </si>
  <si>
    <t>$.05 x</t>
  </si>
  <si>
    <t>$.10 x</t>
  </si>
  <si>
    <t>$.25 x</t>
  </si>
  <si>
    <t>$.50 x</t>
  </si>
  <si>
    <t>Final total</t>
  </si>
  <si>
    <t>SteubenTrust  Account Nbr 2570010402</t>
  </si>
  <si>
    <t>Comment</t>
  </si>
  <si>
    <t xml:space="preserve">Other Deposits </t>
  </si>
  <si>
    <t>Payment Amt</t>
  </si>
  <si>
    <t>Bingo</t>
  </si>
  <si>
    <t>Bell Jar</t>
  </si>
  <si>
    <t>Bingo License</t>
  </si>
  <si>
    <t>Bell Jar License</t>
  </si>
  <si>
    <t xml:space="preserve">Check </t>
  </si>
  <si>
    <t>Dog Receipts</t>
  </si>
  <si>
    <t>Deposit Summary</t>
  </si>
  <si>
    <t>Deposit Amt</t>
  </si>
  <si>
    <t>Receipts Summary</t>
  </si>
  <si>
    <t>Total Months Deposits</t>
  </si>
  <si>
    <t xml:space="preserve">Hunting/Fishing License Transactions   </t>
  </si>
  <si>
    <t>$50 x</t>
  </si>
  <si>
    <t>$50 X</t>
  </si>
  <si>
    <t xml:space="preserve">Town of Amity Receipts Deposit Summary for the Month of  </t>
  </si>
  <si>
    <t xml:space="preserve">Town of Amity Clerks Account Deposit  </t>
  </si>
  <si>
    <t>Total Renewal</t>
  </si>
  <si>
    <t>Total New</t>
  </si>
  <si>
    <t>Total Corr</t>
  </si>
  <si>
    <t>Dog Control</t>
  </si>
  <si>
    <t>total Checks</t>
  </si>
  <si>
    <t>Toal Received</t>
  </si>
  <si>
    <t>Marriage Fee</t>
  </si>
  <si>
    <t>Marriage</t>
  </si>
  <si>
    <t>TOA Commision Amt</t>
  </si>
  <si>
    <t xml:space="preserve">     Copies</t>
  </si>
  <si>
    <t>Total Certified Copies</t>
  </si>
  <si>
    <t>Total Genology</t>
  </si>
  <si>
    <t>Total Registiar</t>
  </si>
  <si>
    <t xml:space="preserve">     Other</t>
  </si>
  <si>
    <t>Nbr Issued</t>
  </si>
  <si>
    <t>Total Village Share</t>
  </si>
  <si>
    <t>Building Permits</t>
  </si>
  <si>
    <t>Permit #</t>
  </si>
  <si>
    <t>Date of Deposit:</t>
  </si>
  <si>
    <t>Permit Type</t>
  </si>
  <si>
    <t>Town Share Marriage</t>
  </si>
  <si>
    <t>Not yet Deposited</t>
  </si>
  <si>
    <t>Recording</t>
  </si>
  <si>
    <t>Town Share</t>
  </si>
  <si>
    <t>Marriage Receipts</t>
  </si>
  <si>
    <t>Other Receipts</t>
  </si>
  <si>
    <t>Note:</t>
  </si>
  <si>
    <t>Refunds will reflect the actual</t>
  </si>
  <si>
    <t>The final total will reflect</t>
  </si>
  <si>
    <t>The amount that will be</t>
  </si>
  <si>
    <t>distributed to others.</t>
  </si>
  <si>
    <t>Refunds</t>
  </si>
  <si>
    <t>The Refund was</t>
  </si>
  <si>
    <t xml:space="preserve">recorded in the clerks checking account.  </t>
  </si>
  <si>
    <t>Balance the Clerks</t>
  </si>
  <si>
    <t>report with the</t>
  </si>
  <si>
    <t>final total.</t>
  </si>
  <si>
    <t>Refunds show this as an - amount</t>
  </si>
  <si>
    <t>$100 x</t>
  </si>
  <si>
    <t>Dog Control/scizure/Impound</t>
  </si>
  <si>
    <t>DEC Hunt&amp;Fish</t>
  </si>
  <si>
    <t>Amount Paid</t>
  </si>
  <si>
    <t>Commission</t>
  </si>
  <si>
    <t>amount of all deposits.</t>
  </si>
  <si>
    <t>Amount</t>
  </si>
  <si>
    <t>Registrar</t>
  </si>
  <si>
    <t>Registrar Amt</t>
  </si>
  <si>
    <t>Cemetery Receipts</t>
  </si>
  <si>
    <t>Burials/Cremation1150.00</t>
  </si>
  <si>
    <t>Total Other</t>
  </si>
  <si>
    <t>PLANNING BOARD FEES</t>
  </si>
  <si>
    <t>Application Fee</t>
  </si>
  <si>
    <t>Application #</t>
  </si>
  <si>
    <t>Pmnt</t>
  </si>
  <si>
    <t>Check #</t>
  </si>
  <si>
    <t>Planning Bd</t>
  </si>
  <si>
    <t>Pay Type</t>
  </si>
  <si>
    <t>September 2021</t>
  </si>
  <si>
    <t>Decker</t>
  </si>
  <si>
    <t>New</t>
  </si>
  <si>
    <t>Check</t>
  </si>
  <si>
    <t>Winston</t>
  </si>
  <si>
    <t>Weirich</t>
  </si>
  <si>
    <t>Yes</t>
  </si>
  <si>
    <t>Clouse</t>
  </si>
  <si>
    <t>Hand</t>
  </si>
  <si>
    <t>Price</t>
  </si>
  <si>
    <t>Aquila</t>
  </si>
  <si>
    <t>Hammond</t>
  </si>
  <si>
    <t>Rounds</t>
  </si>
  <si>
    <t>Renewal</t>
  </si>
  <si>
    <t>Cujo</t>
  </si>
  <si>
    <t>Sassy</t>
  </si>
  <si>
    <t>Tank</t>
  </si>
  <si>
    <t>cemetery plot</t>
  </si>
  <si>
    <t>Cox</t>
  </si>
  <si>
    <t>Hadsell</t>
  </si>
  <si>
    <t>Certified Copy</t>
  </si>
  <si>
    <t>ky</t>
  </si>
  <si>
    <t>Madden</t>
  </si>
  <si>
    <t>Pettit</t>
  </si>
  <si>
    <t>Davison</t>
  </si>
  <si>
    <t>Panda</t>
  </si>
  <si>
    <t>Zoey</t>
  </si>
  <si>
    <t>Diesel</t>
  </si>
  <si>
    <t>Cline</t>
  </si>
  <si>
    <t>Building</t>
  </si>
  <si>
    <t>2021-11</t>
  </si>
  <si>
    <t>2021-12</t>
  </si>
  <si>
    <t>Casagrande</t>
  </si>
  <si>
    <t>Rawleigh</t>
  </si>
  <si>
    <t>Keir</t>
  </si>
  <si>
    <t>Ward</t>
  </si>
  <si>
    <t>Dewey</t>
  </si>
  <si>
    <t>Sherwood</t>
  </si>
  <si>
    <t>Archie</t>
  </si>
  <si>
    <t>Burial &amp; plot</t>
  </si>
  <si>
    <t>Harriss</t>
  </si>
  <si>
    <t>Newcomb</t>
  </si>
  <si>
    <t>Teeter</t>
  </si>
  <si>
    <t>PB</t>
  </si>
  <si>
    <t>Lester</t>
  </si>
  <si>
    <t>Lulu</t>
  </si>
  <si>
    <t>pickup fee</t>
  </si>
  <si>
    <t>Hanbach</t>
  </si>
  <si>
    <t>Moll</t>
  </si>
  <si>
    <t>Budinger</t>
  </si>
  <si>
    <t>Kendall</t>
  </si>
  <si>
    <t>Savage</t>
  </si>
  <si>
    <t>Major</t>
  </si>
  <si>
    <t>Green</t>
  </si>
  <si>
    <t>Rockie</t>
  </si>
  <si>
    <t>9/2/021</t>
  </si>
  <si>
    <t>Bentley</t>
  </si>
  <si>
    <t>Sophie</t>
  </si>
  <si>
    <t>Anya</t>
  </si>
  <si>
    <t>Mitchell</t>
  </si>
  <si>
    <t>Schoonover</t>
  </si>
  <si>
    <t>Stocking</t>
  </si>
  <si>
    <t>Zlomek</t>
  </si>
  <si>
    <t>Finnemore</t>
  </si>
  <si>
    <t>Knapp</t>
  </si>
  <si>
    <t>cremation</t>
  </si>
  <si>
    <t>Doty</t>
  </si>
  <si>
    <t>414/1984</t>
  </si>
  <si>
    <t>Hannon</t>
  </si>
  <si>
    <t>Reagan</t>
  </si>
  <si>
    <t>Stephens</t>
  </si>
  <si>
    <t>Blocho</t>
  </si>
  <si>
    <t>5.00  ky</t>
  </si>
  <si>
    <t>Recording Fee</t>
  </si>
  <si>
    <t>Chamberlain</t>
  </si>
  <si>
    <t>Dunn</t>
  </si>
  <si>
    <t>Beckwith</t>
  </si>
  <si>
    <t>Rizzo</t>
  </si>
  <si>
    <t>Lilly</t>
  </si>
  <si>
    <t>Nease</t>
  </si>
  <si>
    <t>Tubby</t>
  </si>
  <si>
    <t>Tara</t>
  </si>
  <si>
    <t>Cheech</t>
  </si>
  <si>
    <t>Baker</t>
  </si>
  <si>
    <t>VanCuren</t>
  </si>
  <si>
    <t>Greene</t>
  </si>
  <si>
    <t>Rosser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</si>
</sst>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164" formatCode="0.00_);[Red]\(0.00\)"/>
    <numFmt numFmtId="165" formatCode="0_);[Red]\(0\)"/>
    <numFmt numFmtId="166" formatCode="m/d/yyyy;@"/>
    <numFmt numFmtId="167" formatCode="&quot;$&quot;#,##0.00;[Red]&quot;$&quot;#,##0.00"/>
    <numFmt numFmtId="168" formatCode="&quot;$&quot;#,##0.00"/>
    <numFmt numFmtId="169" formatCode="mm/dd/yy;@"/>
    <numFmt numFmtId="170" formatCode="[$-409]mmmm\ d\,\ yyyy;@"/>
    <numFmt numFmtId="171" formatCode="&quot;$&quot;#,##0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5" fillId="0" borderId="0" xfId="0" applyNumberFormat="1" applyFont="1"/>
    <xf numFmtId="0" fontId="5" fillId="0" borderId="0" xfId="0" applyFont="1"/>
    <xf numFmtId="166" fontId="5" fillId="0" borderId="0" xfId="0" applyNumberFormat="1" applyFont="1" applyAlignment="1">
      <alignment wrapText="1"/>
    </xf>
    <xf numFmtId="167" fontId="5" fillId="0" borderId="0" xfId="0" applyNumberFormat="1" applyFont="1"/>
    <xf numFmtId="1" fontId="5" fillId="0" borderId="0" xfId="0" applyNumberFormat="1" applyFont="1"/>
    <xf numFmtId="168" fontId="5" fillId="0" borderId="0" xfId="0" applyNumberFormat="1" applyFont="1" applyAlignment="1">
      <alignment wrapText="1"/>
    </xf>
    <xf numFmtId="49" fontId="5" fillId="0" borderId="0" xfId="0" applyNumberFormat="1" applyFont="1"/>
    <xf numFmtId="166" fontId="5" fillId="0" borderId="0" xfId="0" applyNumberFormat="1" applyFont="1"/>
    <xf numFmtId="166" fontId="5" fillId="0" borderId="1" xfId="0" applyNumberFormat="1" applyFont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/>
    <xf numFmtId="164" fontId="2" fillId="0" borderId="3" xfId="0" applyNumberFormat="1" applyFont="1" applyBorder="1"/>
    <xf numFmtId="165" fontId="2" fillId="0" borderId="2" xfId="0" applyNumberFormat="1" applyFont="1" applyBorder="1"/>
    <xf numFmtId="165" fontId="2" fillId="0" borderId="4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7" fontId="5" fillId="0" borderId="8" xfId="0" applyNumberFormat="1" applyFont="1" applyBorder="1"/>
    <xf numFmtId="1" fontId="2" fillId="0" borderId="5" xfId="0" applyNumberFormat="1" applyFont="1" applyBorder="1"/>
    <xf numFmtId="1" fontId="5" fillId="0" borderId="6" xfId="0" applyNumberFormat="1" applyFont="1" applyBorder="1"/>
    <xf numFmtId="1" fontId="2" fillId="0" borderId="7" xfId="0" applyNumberFormat="1" applyFont="1" applyBorder="1"/>
    <xf numFmtId="1" fontId="2" fillId="0" borderId="8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7" fontId="5" fillId="0" borderId="0" xfId="0" applyNumberFormat="1" applyFont="1" applyBorder="1"/>
    <xf numFmtId="168" fontId="2" fillId="0" borderId="0" xfId="0" applyNumberFormat="1" applyFont="1" applyBorder="1"/>
    <xf numFmtId="165" fontId="2" fillId="0" borderId="9" xfId="0" applyNumberFormat="1" applyFont="1" applyBorder="1"/>
    <xf numFmtId="1" fontId="2" fillId="0" borderId="0" xfId="0" applyNumberFormat="1" applyFont="1" applyBorder="1"/>
    <xf numFmtId="2" fontId="2" fillId="0" borderId="0" xfId="0" applyNumberFormat="1" applyFont="1"/>
    <xf numFmtId="1" fontId="6" fillId="0" borderId="0" xfId="0" applyNumberFormat="1" applyFont="1" applyBorder="1" applyAlignment="1">
      <alignment horizontal="center"/>
    </xf>
    <xf numFmtId="8" fontId="2" fillId="0" borderId="0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5" fontId="2" fillId="0" borderId="12" xfId="0" applyNumberFormat="1" applyFont="1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9" fillId="0" borderId="0" xfId="0" applyFont="1"/>
    <xf numFmtId="14" fontId="0" fillId="0" borderId="1" xfId="0" applyNumberFormat="1" applyBorder="1"/>
    <xf numFmtId="0" fontId="0" fillId="2" borderId="13" xfId="0" applyFill="1" applyBorder="1"/>
    <xf numFmtId="14" fontId="0" fillId="0" borderId="11" xfId="0" applyNumberFormat="1" applyBorder="1"/>
    <xf numFmtId="0" fontId="7" fillId="0" borderId="15" xfId="0" applyFont="1" applyBorder="1" applyAlignment="1">
      <alignment wrapText="1"/>
    </xf>
    <xf numFmtId="0" fontId="0" fillId="0" borderId="15" xfId="0" applyBorder="1"/>
    <xf numFmtId="14" fontId="0" fillId="0" borderId="2" xfId="0" applyNumberFormat="1" applyBorder="1"/>
    <xf numFmtId="0" fontId="11" fillId="0" borderId="0" xfId="0" applyFont="1"/>
    <xf numFmtId="49" fontId="7" fillId="0" borderId="14" xfId="0" applyNumberFormat="1" applyFont="1" applyBorder="1"/>
    <xf numFmtId="0" fontId="5" fillId="0" borderId="6" xfId="0" applyFont="1" applyBorder="1"/>
    <xf numFmtId="165" fontId="2" fillId="0" borderId="7" xfId="0" applyNumberFormat="1" applyFont="1" applyBorder="1"/>
    <xf numFmtId="165" fontId="2" fillId="0" borderId="16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7" fontId="5" fillId="0" borderId="20" xfId="0" applyNumberFormat="1" applyFont="1" applyBorder="1"/>
    <xf numFmtId="0" fontId="0" fillId="0" borderId="0" xfId="0" applyBorder="1"/>
    <xf numFmtId="1" fontId="2" fillId="0" borderId="3" xfId="0" applyNumberFormat="1" applyFont="1" applyBorder="1"/>
    <xf numFmtId="1" fontId="2" fillId="0" borderId="2" xfId="0" applyNumberFormat="1" applyFont="1" applyBorder="1"/>
    <xf numFmtId="1" fontId="2" fillId="0" borderId="21" xfId="0" applyNumberFormat="1" applyFont="1" applyBorder="1"/>
    <xf numFmtId="164" fontId="2" fillId="3" borderId="22" xfId="0" applyNumberFormat="1" applyFont="1" applyFill="1" applyBorder="1" applyAlignment="1">
      <alignment horizontal="left"/>
    </xf>
    <xf numFmtId="164" fontId="2" fillId="3" borderId="23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7" fontId="5" fillId="3" borderId="26" xfId="0" applyNumberFormat="1" applyFont="1" applyFill="1" applyBorder="1"/>
    <xf numFmtId="167" fontId="5" fillId="3" borderId="27" xfId="0" applyNumberFormat="1" applyFont="1" applyFill="1" applyBorder="1"/>
    <xf numFmtId="168" fontId="0" fillId="0" borderId="11" xfId="0" applyNumberFormat="1" applyBorder="1"/>
    <xf numFmtId="168" fontId="0" fillId="0" borderId="1" xfId="0" applyNumberFormat="1" applyBorder="1"/>
    <xf numFmtId="168" fontId="0" fillId="0" borderId="2" xfId="0" applyNumberFormat="1" applyBorder="1"/>
    <xf numFmtId="168" fontId="0" fillId="0" borderId="0" xfId="0" applyNumberFormat="1"/>
    <xf numFmtId="1" fontId="5" fillId="0" borderId="2" xfId="0" applyNumberFormat="1" applyFont="1" applyBorder="1"/>
    <xf numFmtId="165" fontId="2" fillId="0" borderId="10" xfId="0" applyNumberFormat="1" applyFont="1" applyBorder="1"/>
    <xf numFmtId="164" fontId="2" fillId="3" borderId="28" xfId="0" applyNumberFormat="1" applyFont="1" applyFill="1" applyBorder="1"/>
    <xf numFmtId="167" fontId="5" fillId="3" borderId="29" xfId="0" applyNumberFormat="1" applyFont="1" applyFill="1" applyBorder="1"/>
    <xf numFmtId="0" fontId="2" fillId="0" borderId="1" xfId="0" applyFont="1" applyBorder="1"/>
    <xf numFmtId="168" fontId="1" fillId="0" borderId="30" xfId="0" applyNumberFormat="1" applyFont="1" applyBorder="1" applyAlignment="1">
      <alignment wrapText="1"/>
    </xf>
    <xf numFmtId="168" fontId="10" fillId="0" borderId="31" xfId="0" applyNumberFormat="1" applyFont="1" applyBorder="1" applyAlignment="1">
      <alignment wrapText="1"/>
    </xf>
    <xf numFmtId="4" fontId="0" fillId="0" borderId="0" xfId="0" applyNumberFormat="1"/>
    <xf numFmtId="4" fontId="1" fillId="0" borderId="32" xfId="0" applyNumberFormat="1" applyFont="1" applyBorder="1"/>
    <xf numFmtId="4" fontId="1" fillId="0" borderId="33" xfId="0" applyNumberFormat="1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9" fontId="9" fillId="0" borderId="0" xfId="0" applyNumberFormat="1" applyFont="1" applyAlignment="1">
      <alignment horizontal="center"/>
    </xf>
    <xf numFmtId="49" fontId="9" fillId="0" borderId="0" xfId="0" applyNumberFormat="1" applyFont="1"/>
    <xf numFmtId="49" fontId="9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168" fontId="0" fillId="0" borderId="30" xfId="0" applyNumberFormat="1" applyBorder="1"/>
    <xf numFmtId="49" fontId="1" fillId="0" borderId="34" xfId="0" applyNumberFormat="1" applyFont="1" applyBorder="1"/>
    <xf numFmtId="168" fontId="0" fillId="0" borderId="31" xfId="0" applyNumberFormat="1" applyBorder="1"/>
    <xf numFmtId="168" fontId="1" fillId="0" borderId="35" xfId="0" applyNumberFormat="1" applyFont="1" applyBorder="1" applyAlignment="1">
      <alignment wrapText="1"/>
    </xf>
    <xf numFmtId="4" fontId="9" fillId="0" borderId="0" xfId="0" applyNumberFormat="1" applyFont="1" applyAlignment="1">
      <alignment horizontal="center"/>
    </xf>
    <xf numFmtId="49" fontId="1" fillId="0" borderId="36" xfId="0" applyNumberFormat="1" applyFont="1" applyBorder="1"/>
    <xf numFmtId="168" fontId="0" fillId="0" borderId="35" xfId="0" applyNumberFormat="1" applyBorder="1"/>
    <xf numFmtId="4" fontId="1" fillId="0" borderId="37" xfId="0" applyNumberFormat="1" applyFont="1" applyBorder="1"/>
    <xf numFmtId="168" fontId="1" fillId="0" borderId="38" xfId="0" applyNumberFormat="1" applyFont="1" applyBorder="1" applyAlignment="1">
      <alignment wrapText="1"/>
    </xf>
    <xf numFmtId="4" fontId="1" fillId="0" borderId="39" xfId="0" applyNumberFormat="1" applyFont="1" applyBorder="1"/>
    <xf numFmtId="168" fontId="1" fillId="0" borderId="40" xfId="0" applyNumberFormat="1" applyFont="1" applyBorder="1" applyAlignment="1">
      <alignment wrapText="1"/>
    </xf>
    <xf numFmtId="168" fontId="0" fillId="0" borderId="13" xfId="0" applyNumberFormat="1" applyBorder="1"/>
    <xf numFmtId="0" fontId="0" fillId="0" borderId="41" xfId="0" applyBorder="1"/>
    <xf numFmtId="4" fontId="1" fillId="0" borderId="42" xfId="0" applyNumberFormat="1" applyFont="1" applyBorder="1"/>
    <xf numFmtId="168" fontId="1" fillId="0" borderId="43" xfId="0" applyNumberFormat="1" applyFont="1" applyBorder="1" applyAlignment="1">
      <alignment wrapText="1"/>
    </xf>
    <xf numFmtId="165" fontId="2" fillId="0" borderId="21" xfId="0" applyNumberFormat="1" applyFont="1" applyBorder="1"/>
    <xf numFmtId="0" fontId="2" fillId="0" borderId="21" xfId="0" applyFont="1" applyBorder="1"/>
    <xf numFmtId="0" fontId="0" fillId="0" borderId="45" xfId="0" applyBorder="1" applyAlignment="1">
      <alignment wrapText="1"/>
    </xf>
    <xf numFmtId="168" fontId="0" fillId="0" borderId="45" xfId="0" applyNumberFormat="1" applyBorder="1"/>
    <xf numFmtId="0" fontId="0" fillId="5" borderId="0" xfId="0" applyFill="1"/>
    <xf numFmtId="0" fontId="0" fillId="4" borderId="0" xfId="0" applyFill="1"/>
    <xf numFmtId="166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1" fontId="2" fillId="0" borderId="1" xfId="0" applyNumberFormat="1" applyFont="1" applyBorder="1"/>
    <xf numFmtId="168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/>
    <xf numFmtId="168" fontId="2" fillId="0" borderId="2" xfId="0" applyNumberFormat="1" applyFont="1" applyBorder="1" applyAlignment="1">
      <alignment wrapText="1"/>
    </xf>
    <xf numFmtId="166" fontId="2" fillId="0" borderId="0" xfId="0" applyNumberFormat="1" applyFont="1" applyAlignment="1">
      <alignment wrapText="1"/>
    </xf>
    <xf numFmtId="4" fontId="2" fillId="0" borderId="0" xfId="0" applyNumberFormat="1" applyFont="1"/>
    <xf numFmtId="1" fontId="2" fillId="0" borderId="0" xfId="0" applyNumberFormat="1" applyFont="1"/>
    <xf numFmtId="0" fontId="2" fillId="0" borderId="0" xfId="0" applyNumberFormat="1" applyFont="1"/>
    <xf numFmtId="168" fontId="2" fillId="0" borderId="0" xfId="0" applyNumberFormat="1" applyFont="1" applyAlignment="1">
      <alignment wrapText="1"/>
    </xf>
    <xf numFmtId="4" fontId="2" fillId="0" borderId="6" xfId="0" applyNumberFormat="1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" fontId="2" fillId="0" borderId="46" xfId="0" applyNumberFormat="1" applyFont="1" applyBorder="1" applyAlignment="1">
      <alignment wrapText="1"/>
    </xf>
    <xf numFmtId="168" fontId="2" fillId="0" borderId="42" xfId="0" applyNumberFormat="1" applyFont="1" applyBorder="1" applyAlignment="1">
      <alignment wrapText="1"/>
    </xf>
    <xf numFmtId="168" fontId="2" fillId="0" borderId="1" xfId="0" applyNumberFormat="1" applyFont="1" applyBorder="1"/>
    <xf numFmtId="168" fontId="2" fillId="0" borderId="0" xfId="0" applyNumberFormat="1" applyFont="1"/>
    <xf numFmtId="4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167" fontId="2" fillId="0" borderId="1" xfId="0" applyNumberFormat="1" applyFont="1" applyBorder="1" applyAlignment="1">
      <alignment wrapText="1"/>
    </xf>
    <xf numFmtId="166" fontId="2" fillId="0" borderId="1" xfId="0" applyNumberFormat="1" applyFont="1" applyBorder="1"/>
    <xf numFmtId="49" fontId="2" fillId="0" borderId="1" xfId="0" applyNumberFormat="1" applyFont="1" applyBorder="1"/>
    <xf numFmtId="167" fontId="2" fillId="0" borderId="1" xfId="0" applyNumberFormat="1" applyFont="1" applyBorder="1"/>
    <xf numFmtId="167" fontId="2" fillId="0" borderId="2" xfId="0" applyNumberFormat="1" applyFont="1" applyBorder="1"/>
    <xf numFmtId="166" fontId="2" fillId="0" borderId="0" xfId="0" applyNumberFormat="1" applyFont="1"/>
    <xf numFmtId="49" fontId="2" fillId="0" borderId="0" xfId="0" applyNumberFormat="1" applyFont="1"/>
    <xf numFmtId="167" fontId="2" fillId="0" borderId="16" xfId="0" applyNumberFormat="1" applyFont="1" applyBorder="1"/>
    <xf numFmtId="168" fontId="2" fillId="0" borderId="21" xfId="0" applyNumberFormat="1" applyFont="1" applyBorder="1"/>
    <xf numFmtId="167" fontId="2" fillId="0" borderId="0" xfId="0" applyNumberFormat="1" applyFont="1"/>
    <xf numFmtId="168" fontId="2" fillId="0" borderId="6" xfId="0" applyNumberFormat="1" applyFont="1" applyBorder="1" applyAlignment="1">
      <alignment wrapText="1"/>
    </xf>
    <xf numFmtId="168" fontId="2" fillId="0" borderId="7" xfId="0" applyNumberFormat="1" applyFont="1" applyBorder="1" applyAlignment="1">
      <alignment wrapText="1"/>
    </xf>
    <xf numFmtId="4" fontId="2" fillId="0" borderId="2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15" fillId="0" borderId="0" xfId="0" applyFont="1"/>
    <xf numFmtId="14" fontId="15" fillId="7" borderId="0" xfId="0" applyNumberFormat="1" applyFont="1" applyFill="1" applyBorder="1" applyAlignment="1">
      <alignment horizontal="center"/>
    </xf>
    <xf numFmtId="0" fontId="0" fillId="0" borderId="47" xfId="0" applyBorder="1"/>
    <xf numFmtId="168" fontId="0" fillId="0" borderId="48" xfId="0" applyNumberFormat="1" applyBorder="1"/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9" fontId="15" fillId="0" borderId="49" xfId="0" applyNumberFormat="1" applyFont="1" applyBorder="1"/>
    <xf numFmtId="0" fontId="17" fillId="0" borderId="0" xfId="0" applyFont="1" applyAlignment="1"/>
    <xf numFmtId="4" fontId="1" fillId="8" borderId="50" xfId="0" applyNumberFormat="1" applyFont="1" applyFill="1" applyBorder="1"/>
    <xf numFmtId="0" fontId="19" fillId="0" borderId="0" xfId="0" applyFont="1" applyAlignment="1"/>
    <xf numFmtId="0" fontId="0" fillId="0" borderId="0" xfId="0" applyAlignment="1">
      <alignment horizontal="left"/>
    </xf>
    <xf numFmtId="0" fontId="1" fillId="0" borderId="21" xfId="0" applyFont="1" applyBorder="1" applyAlignment="1">
      <alignment shrinkToFit="1"/>
    </xf>
    <xf numFmtId="4" fontId="0" fillId="0" borderId="21" xfId="0" applyNumberFormat="1" applyBorder="1"/>
    <xf numFmtId="167" fontId="2" fillId="0" borderId="11" xfId="0" applyNumberFormat="1" applyFont="1" applyBorder="1"/>
    <xf numFmtId="167" fontId="2" fillId="0" borderId="21" xfId="0" applyNumberFormat="1" applyFont="1" applyBorder="1"/>
    <xf numFmtId="1" fontId="2" fillId="0" borderId="9" xfId="0" applyNumberFormat="1" applyFont="1" applyBorder="1"/>
    <xf numFmtId="0" fontId="2" fillId="0" borderId="9" xfId="0" applyFont="1" applyBorder="1"/>
    <xf numFmtId="164" fontId="2" fillId="3" borderId="52" xfId="0" applyNumberFormat="1" applyFont="1" applyFill="1" applyBorder="1"/>
    <xf numFmtId="164" fontId="2" fillId="2" borderId="53" xfId="0" applyNumberFormat="1" applyFont="1" applyFill="1" applyBorder="1"/>
    <xf numFmtId="164" fontId="2" fillId="2" borderId="54" xfId="0" applyNumberFormat="1" applyFont="1" applyFill="1" applyBorder="1"/>
    <xf numFmtId="1" fontId="6" fillId="5" borderId="1" xfId="0" applyNumberFormat="1" applyFont="1" applyFill="1" applyBorder="1"/>
    <xf numFmtId="168" fontId="6" fillId="5" borderId="1" xfId="0" applyNumberFormat="1" applyFont="1" applyFill="1" applyBorder="1" applyAlignment="1">
      <alignment wrapText="1"/>
    </xf>
    <xf numFmtId="1" fontId="6" fillId="0" borderId="1" xfId="0" applyNumberFormat="1" applyFont="1" applyBorder="1"/>
    <xf numFmtId="168" fontId="6" fillId="0" borderId="1" xfId="0" applyNumberFormat="1" applyFont="1" applyBorder="1" applyAlignment="1">
      <alignment wrapText="1"/>
    </xf>
    <xf numFmtId="167" fontId="6" fillId="0" borderId="1" xfId="0" applyNumberFormat="1" applyFont="1" applyBorder="1"/>
    <xf numFmtId="165" fontId="6" fillId="0" borderId="1" xfId="0" applyNumberFormat="1" applyFont="1" applyBorder="1"/>
    <xf numFmtId="164" fontId="5" fillId="0" borderId="5" xfId="0" applyNumberFormat="1" applyFont="1" applyBorder="1"/>
    <xf numFmtId="1" fontId="5" fillId="0" borderId="3" xfId="0" applyNumberFormat="1" applyFont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165" fontId="5" fillId="0" borderId="7" xfId="0" applyNumberFormat="1" applyFont="1" applyBorder="1"/>
    <xf numFmtId="164" fontId="5" fillId="0" borderId="19" xfId="0" applyNumberFormat="1" applyFont="1" applyBorder="1"/>
    <xf numFmtId="165" fontId="5" fillId="0" borderId="16" xfId="0" applyNumberFormat="1" applyFont="1" applyBorder="1"/>
    <xf numFmtId="1" fontId="5" fillId="0" borderId="21" xfId="0" applyNumberFormat="1" applyFont="1" applyBorder="1"/>
    <xf numFmtId="17" fontId="7" fillId="0" borderId="0" xfId="0" applyNumberFormat="1" applyFont="1" applyAlignment="1">
      <alignment horizontal="center"/>
    </xf>
    <xf numFmtId="166" fontId="8" fillId="0" borderId="0" xfId="0" applyNumberFormat="1" applyFont="1" applyBorder="1" applyAlignment="1">
      <alignment horizontal="center" wrapText="1"/>
    </xf>
    <xf numFmtId="170" fontId="14" fillId="0" borderId="0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49" fontId="7" fillId="0" borderId="0" xfId="0" applyNumberFormat="1" applyFont="1"/>
    <xf numFmtId="0" fontId="1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0" fontId="5" fillId="0" borderId="0" xfId="0" applyNumberFormat="1" applyFont="1"/>
    <xf numFmtId="166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14" fontId="1" fillId="7" borderId="0" xfId="0" applyNumberFormat="1" applyFont="1" applyFill="1" applyBorder="1" applyAlignment="1">
      <alignment horizontal="center"/>
    </xf>
    <xf numFmtId="0" fontId="0" fillId="0" borderId="1" xfId="0" applyBorder="1"/>
    <xf numFmtId="167" fontId="5" fillId="3" borderId="1" xfId="0" applyNumberFormat="1" applyFont="1" applyFill="1" applyBorder="1"/>
    <xf numFmtId="165" fontId="2" fillId="0" borderId="1" xfId="0" applyNumberFormat="1" applyFont="1" applyBorder="1"/>
    <xf numFmtId="164" fontId="2" fillId="0" borderId="1" xfId="0" applyNumberFormat="1" applyFont="1" applyBorder="1"/>
    <xf numFmtId="167" fontId="5" fillId="0" borderId="1" xfId="0" applyNumberFormat="1" applyFont="1" applyBorder="1"/>
    <xf numFmtId="164" fontId="2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/>
    <xf numFmtId="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wrapText="1"/>
    </xf>
    <xf numFmtId="168" fontId="2" fillId="0" borderId="0" xfId="0" applyNumberFormat="1" applyFont="1" applyBorder="1" applyAlignment="1">
      <alignment wrapText="1"/>
    </xf>
    <xf numFmtId="4" fontId="2" fillId="0" borderId="0" xfId="0" applyNumberFormat="1" applyFont="1" applyBorder="1"/>
    <xf numFmtId="4" fontId="0" fillId="0" borderId="0" xfId="0" applyNumberFormat="1" applyBorder="1"/>
    <xf numFmtId="166" fontId="2" fillId="0" borderId="0" xfId="0" applyNumberFormat="1" applyFont="1" applyBorder="1" applyAlignment="1">
      <alignment wrapText="1"/>
    </xf>
    <xf numFmtId="165" fontId="2" fillId="9" borderId="1" xfId="0" applyNumberFormat="1" applyFont="1" applyFill="1" applyBorder="1"/>
    <xf numFmtId="167" fontId="2" fillId="9" borderId="1" xfId="0" applyNumberFormat="1" applyFont="1" applyFill="1" applyBorder="1"/>
    <xf numFmtId="165" fontId="2" fillId="9" borderId="9" xfId="0" applyNumberFormat="1" applyFont="1" applyFill="1" applyBorder="1"/>
    <xf numFmtId="167" fontId="2" fillId="9" borderId="2" xfId="0" applyNumberFormat="1" applyFont="1" applyFill="1" applyBorder="1"/>
    <xf numFmtId="165" fontId="6" fillId="9" borderId="1" xfId="0" applyNumberFormat="1" applyFont="1" applyFill="1" applyBorder="1"/>
    <xf numFmtId="167" fontId="6" fillId="9" borderId="1" xfId="0" applyNumberFormat="1" applyFont="1" applyFill="1" applyBorder="1"/>
    <xf numFmtId="165" fontId="2" fillId="9" borderId="44" xfId="0" applyNumberFormat="1" applyFont="1" applyFill="1" applyBorder="1"/>
    <xf numFmtId="17" fontId="9" fillId="0" borderId="0" xfId="0" applyNumberFormat="1" applyFont="1"/>
    <xf numFmtId="16" fontId="0" fillId="0" borderId="0" xfId="0" applyNumberFormat="1"/>
    <xf numFmtId="8" fontId="0" fillId="0" borderId="0" xfId="0" applyNumberFormat="1"/>
    <xf numFmtId="0" fontId="10" fillId="0" borderId="0" xfId="0" applyFont="1"/>
    <xf numFmtId="16" fontId="0" fillId="0" borderId="1" xfId="0" applyNumberFormat="1" applyBorder="1"/>
    <xf numFmtId="169" fontId="8" fillId="0" borderId="0" xfId="0" applyNumberFormat="1" applyFont="1" applyAlignment="1">
      <alignment horizontal="center"/>
    </xf>
    <xf numFmtId="17" fontId="0" fillId="0" borderId="0" xfId="0" applyNumberFormat="1"/>
    <xf numFmtId="0" fontId="9" fillId="0" borderId="0" xfId="0" applyFont="1" applyAlignment="1">
      <alignment horizontal="center"/>
    </xf>
    <xf numFmtId="4" fontId="0" fillId="0" borderId="1" xfId="0" applyNumberFormat="1" applyBorder="1"/>
    <xf numFmtId="0" fontId="2" fillId="0" borderId="56" xfId="0" applyFont="1" applyBorder="1"/>
    <xf numFmtId="17" fontId="9" fillId="0" borderId="0" xfId="0" applyNumberFormat="1" applyFont="1" applyAlignment="1">
      <alignment horizontal="center"/>
    </xf>
    <xf numFmtId="171" fontId="2" fillId="0" borderId="1" xfId="0" applyNumberFormat="1" applyFont="1" applyBorder="1"/>
    <xf numFmtId="8" fontId="2" fillId="0" borderId="0" xfId="0" applyNumberFormat="1" applyFont="1"/>
    <xf numFmtId="17" fontId="2" fillId="0" borderId="1" xfId="0" applyNumberFormat="1" applyFont="1" applyBorder="1"/>
    <xf numFmtId="1" fontId="2" fillId="10" borderId="11" xfId="0" applyNumberFormat="1" applyFont="1" applyFill="1" applyBorder="1"/>
    <xf numFmtId="168" fontId="2" fillId="10" borderId="11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7" fillId="0" borderId="55" xfId="0" applyNumberFormat="1" applyFont="1" applyFill="1" applyBorder="1" applyAlignment="1">
      <alignment horizontal="center" wrapText="1"/>
    </xf>
    <xf numFmtId="4" fontId="7" fillId="0" borderId="15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left"/>
    </xf>
    <xf numFmtId="166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9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4" xfId="0" applyNumberFormat="1" applyFont="1" applyBorder="1" applyAlignment="1">
      <alignment horizontal="left"/>
    </xf>
    <xf numFmtId="164" fontId="2" fillId="0" borderId="51" xfId="0" applyNumberFormat="1" applyFont="1" applyBorder="1" applyAlignment="1">
      <alignment horizontal="left"/>
    </xf>
    <xf numFmtId="164" fontId="2" fillId="0" borderId="15" xfId="0" applyNumberFormat="1" applyFont="1" applyBorder="1" applyAlignment="1">
      <alignment horizontal="left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2" borderId="14" xfId="0" applyNumberFormat="1" applyFont="1" applyFill="1" applyBorder="1" applyAlignment="1">
      <alignment horizontal="left"/>
    </xf>
    <xf numFmtId="164" fontId="2" fillId="2" borderId="51" xfId="0" applyNumberFormat="1" applyFont="1" applyFill="1" applyBorder="1" applyAlignment="1">
      <alignment horizontal="left"/>
    </xf>
    <xf numFmtId="164" fontId="2" fillId="2" borderId="15" xfId="0" applyNumberFormat="1" applyFont="1" applyFill="1" applyBorder="1" applyAlignment="1">
      <alignment horizontal="left"/>
    </xf>
    <xf numFmtId="164" fontId="2" fillId="6" borderId="14" xfId="0" applyNumberFormat="1" applyFont="1" applyFill="1" applyBorder="1" applyAlignment="1">
      <alignment horizontal="center"/>
    </xf>
    <xf numFmtId="164" fontId="2" fillId="6" borderId="1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topLeftCell="A10" workbookViewId="0">
      <selection activeCell="E35" sqref="E35"/>
    </sheetView>
  </sheetViews>
  <sheetFormatPr defaultRowHeight="12.75" x14ac:dyDescent="0.2"/>
  <cols>
    <col min="1" max="1" width="19" customWidth="1"/>
    <col min="2" max="2" width="10.42578125" customWidth="1"/>
    <col min="3" max="3" width="15.140625" customWidth="1"/>
    <col min="4" max="4" width="11" customWidth="1"/>
    <col min="5" max="5" width="19.140625" bestFit="1" customWidth="1"/>
  </cols>
  <sheetData>
    <row r="1" spans="1:6" s="152" customFormat="1" ht="18" x14ac:dyDescent="0.25">
      <c r="A1" s="231" t="s">
        <v>47</v>
      </c>
      <c r="B1" s="231"/>
      <c r="C1" s="231"/>
      <c r="D1" s="231"/>
      <c r="E1" s="231"/>
      <c r="F1" s="231"/>
    </row>
    <row r="2" spans="1:6" ht="18" x14ac:dyDescent="0.25">
      <c r="A2" s="40"/>
      <c r="B2" s="211"/>
      <c r="C2" s="180" t="s">
        <v>106</v>
      </c>
      <c r="D2" s="40"/>
      <c r="E2" s="40"/>
    </row>
    <row r="3" spans="1:6" ht="18.75" customHeight="1" thickBot="1" x14ac:dyDescent="0.25">
      <c r="A3" s="230" t="s">
        <v>4</v>
      </c>
      <c r="B3" s="230"/>
      <c r="C3" s="230"/>
      <c r="D3" s="230"/>
      <c r="E3" s="230"/>
    </row>
    <row r="4" spans="1:6" ht="15" customHeight="1" thickTop="1" thickBot="1" x14ac:dyDescent="0.25">
      <c r="C4" s="48" t="s">
        <v>42</v>
      </c>
      <c r="D4" s="45"/>
      <c r="E4" t="s">
        <v>4</v>
      </c>
    </row>
    <row r="5" spans="1:6" ht="15" customHeight="1" thickTop="1" thickBot="1" x14ac:dyDescent="0.25">
      <c r="C5" s="48" t="s">
        <v>94</v>
      </c>
      <c r="D5" s="45"/>
    </row>
    <row r="6" spans="1:6" ht="15.75" customHeight="1" thickTop="1" x14ac:dyDescent="0.2">
      <c r="C6" s="91" t="s">
        <v>58</v>
      </c>
      <c r="D6" s="92">
        <f>'Vitals-Other'!H28</f>
        <v>10</v>
      </c>
    </row>
    <row r="7" spans="1:6" x14ac:dyDescent="0.2">
      <c r="C7" s="148" t="s">
        <v>80</v>
      </c>
      <c r="D7" s="86"/>
    </row>
    <row r="8" spans="1:6" ht="13.5" thickBot="1" x14ac:dyDescent="0.25">
      <c r="C8" s="87" t="s">
        <v>62</v>
      </c>
      <c r="D8" s="88">
        <f>'Vitals-Other'!H31</f>
        <v>0</v>
      </c>
    </row>
    <row r="9" spans="1:6" ht="14.25" thickTop="1" thickBot="1" x14ac:dyDescent="0.25">
      <c r="C9" s="93" t="s">
        <v>17</v>
      </c>
      <c r="D9" s="94">
        <f>Dog!D33</f>
        <v>342.5</v>
      </c>
      <c r="E9" s="153" t="s">
        <v>88</v>
      </c>
    </row>
    <row r="10" spans="1:6" ht="14.25" thickTop="1" thickBot="1" x14ac:dyDescent="0.25">
      <c r="C10" s="95"/>
      <c r="D10" s="96"/>
      <c r="E10" s="154">
        <f>Dog!D32</f>
        <v>20</v>
      </c>
    </row>
    <row r="11" spans="1:6" ht="14.25" thickTop="1" thickBot="1" x14ac:dyDescent="0.25">
      <c r="C11" s="78"/>
      <c r="D11" s="89"/>
    </row>
    <row r="12" spans="1:6" ht="14.25" thickTop="1" thickBot="1" x14ac:dyDescent="0.25">
      <c r="C12" s="79"/>
      <c r="D12" s="75"/>
      <c r="E12" s="143" t="s">
        <v>69</v>
      </c>
    </row>
    <row r="13" spans="1:6" ht="14.25" thickTop="1" thickBot="1" x14ac:dyDescent="0.25">
      <c r="C13" s="79" t="s">
        <v>56</v>
      </c>
      <c r="D13" s="75">
        <f>Marriage!F26</f>
        <v>45</v>
      </c>
      <c r="E13" s="144">
        <f>Marriage!C28</f>
        <v>17.5</v>
      </c>
    </row>
    <row r="14" spans="1:6" ht="14.25" thickTop="1" thickBot="1" x14ac:dyDescent="0.25">
      <c r="C14" s="79" t="s">
        <v>89</v>
      </c>
      <c r="D14" s="75">
        <f>'DEC Hunt&amp;Fish'!F44</f>
        <v>3534</v>
      </c>
      <c r="E14" s="98" t="s">
        <v>57</v>
      </c>
    </row>
    <row r="15" spans="1:6" ht="14.25" thickTop="1" thickBot="1" x14ac:dyDescent="0.25">
      <c r="A15" t="s">
        <v>4</v>
      </c>
      <c r="C15" s="79" t="s">
        <v>97</v>
      </c>
      <c r="D15" s="75">
        <f>Cemetery!F25</f>
        <v>1650</v>
      </c>
      <c r="E15" s="97">
        <f>'DEC Hunt&amp;Fish'!G44</f>
        <v>0</v>
      </c>
    </row>
    <row r="16" spans="1:6" ht="13.5" thickTop="1" x14ac:dyDescent="0.2">
      <c r="C16" s="99" t="s">
        <v>65</v>
      </c>
      <c r="D16" s="100">
        <f>BuildingPermmits!G26</f>
        <v>130</v>
      </c>
      <c r="E16" s="141" t="s">
        <v>4</v>
      </c>
    </row>
    <row r="17" spans="1:5" x14ac:dyDescent="0.2">
      <c r="C17" s="99" t="s">
        <v>104</v>
      </c>
      <c r="D17" s="100">
        <f>-'Planning Bd'!G28</f>
        <v>0</v>
      </c>
      <c r="E17" s="141"/>
    </row>
    <row r="18" spans="1:5" ht="15" customHeight="1" thickBot="1" x14ac:dyDescent="0.25">
      <c r="C18" s="150" t="s">
        <v>29</v>
      </c>
      <c r="D18" s="76">
        <f>SUM(D6:D17)</f>
        <v>5711.5</v>
      </c>
      <c r="E18" t="s">
        <v>4</v>
      </c>
    </row>
    <row r="19" spans="1:5" ht="30" customHeight="1" thickTop="1" x14ac:dyDescent="0.2">
      <c r="A19" s="106" t="str">
        <f>IF(D18=D31,"Deposits Balance","Deposit~Receipts")</f>
        <v>Deposits Balance</v>
      </c>
    </row>
    <row r="20" spans="1:5" ht="13.5" thickBot="1" x14ac:dyDescent="0.25"/>
    <row r="21" spans="1:5" ht="15" customHeight="1" thickTop="1" thickBot="1" x14ac:dyDescent="0.25">
      <c r="A21" s="39" t="s">
        <v>70</v>
      </c>
      <c r="B21" s="69">
        <f>D18-D31</f>
        <v>0</v>
      </c>
      <c r="C21" s="228" t="s">
        <v>40</v>
      </c>
      <c r="D21" s="229"/>
    </row>
    <row r="22" spans="1:5" ht="31.5" thickTop="1" thickBot="1" x14ac:dyDescent="0.25">
      <c r="A22" s="141" t="s">
        <v>86</v>
      </c>
      <c r="C22" s="185" t="s">
        <v>9</v>
      </c>
      <c r="D22" s="44" t="s">
        <v>41</v>
      </c>
    </row>
    <row r="23" spans="1:5" ht="18.75" thickTop="1" x14ac:dyDescent="0.25">
      <c r="A23" s="147" t="s">
        <v>75</v>
      </c>
      <c r="C23" s="43">
        <v>44446</v>
      </c>
      <c r="D23" s="66">
        <f>'1stDeposit'!F24</f>
        <v>731</v>
      </c>
    </row>
    <row r="24" spans="1:5" x14ac:dyDescent="0.2">
      <c r="A24" s="145" t="s">
        <v>76</v>
      </c>
      <c r="C24" s="41">
        <v>44449</v>
      </c>
      <c r="D24" s="67">
        <f>'2ndDeposit'!F24</f>
        <v>3075</v>
      </c>
    </row>
    <row r="25" spans="1:5" x14ac:dyDescent="0.2">
      <c r="A25" s="145" t="s">
        <v>92</v>
      </c>
      <c r="C25" s="41">
        <v>44455</v>
      </c>
      <c r="D25" s="68">
        <f>'3rdDeposit'!F24</f>
        <v>402</v>
      </c>
    </row>
    <row r="26" spans="1:5" x14ac:dyDescent="0.2">
      <c r="A26" s="145" t="s">
        <v>77</v>
      </c>
      <c r="C26" s="46">
        <v>44460</v>
      </c>
      <c r="D26" s="68">
        <f>'4thDeposit'!F24</f>
        <v>342</v>
      </c>
    </row>
    <row r="27" spans="1:5" x14ac:dyDescent="0.2">
      <c r="A27" s="145" t="s">
        <v>78</v>
      </c>
      <c r="C27" s="46">
        <v>44463</v>
      </c>
      <c r="D27" s="68">
        <f>'5thDeposit'!F24</f>
        <v>403</v>
      </c>
    </row>
    <row r="28" spans="1:5" x14ac:dyDescent="0.2">
      <c r="A28" s="145" t="s">
        <v>79</v>
      </c>
      <c r="C28" s="46">
        <v>44469</v>
      </c>
      <c r="D28" s="68">
        <f>'6thDeposit'!F24</f>
        <v>758.5</v>
      </c>
    </row>
    <row r="29" spans="1:5" x14ac:dyDescent="0.2">
      <c r="A29" s="145"/>
      <c r="C29" s="41"/>
      <c r="D29" s="67">
        <f>'7thDeposit'!F24</f>
        <v>0</v>
      </c>
    </row>
    <row r="30" spans="1:5" x14ac:dyDescent="0.2">
      <c r="A30" s="145"/>
      <c r="C30" s="41"/>
      <c r="D30" s="67">
        <f>'8thDeposit'!F24</f>
        <v>0</v>
      </c>
    </row>
    <row r="31" spans="1:5" s="39" customFormat="1" ht="24" customHeight="1" x14ac:dyDescent="0.2">
      <c r="A31" s="149" t="s">
        <v>81</v>
      </c>
      <c r="C31" s="103" t="s">
        <v>43</v>
      </c>
      <c r="D31" s="104">
        <f>SUM(D23:D30)</f>
        <v>5711.5</v>
      </c>
      <c r="E31"/>
    </row>
    <row r="32" spans="1:5" ht="39" thickBot="1" x14ac:dyDescent="0.25">
      <c r="A32" s="146" t="s">
        <v>82</v>
      </c>
      <c r="B32" s="69" t="s">
        <v>4</v>
      </c>
      <c r="C32" s="42"/>
      <c r="D32" s="42"/>
    </row>
    <row r="33" spans="1:5" ht="13.5" thickTop="1" x14ac:dyDescent="0.2">
      <c r="E33" s="39"/>
    </row>
    <row r="34" spans="1:5" ht="20.25" x14ac:dyDescent="0.3">
      <c r="A34" s="151" t="s">
        <v>83</v>
      </c>
    </row>
    <row r="35" spans="1:5" ht="20.25" x14ac:dyDescent="0.3">
      <c r="A35" s="151" t="s">
        <v>84</v>
      </c>
    </row>
    <row r="36" spans="1:5" ht="20.25" x14ac:dyDescent="0.3">
      <c r="A36" s="151" t="s">
        <v>85</v>
      </c>
    </row>
  </sheetData>
  <mergeCells count="3">
    <mergeCell ref="C21:D21"/>
    <mergeCell ref="A3:E3"/>
    <mergeCell ref="A1:F1"/>
  </mergeCells>
  <phoneticPr fontId="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G36" sqref="G36"/>
    </sheetView>
  </sheetViews>
  <sheetFormatPr defaultRowHeight="11.25" x14ac:dyDescent="0.2"/>
  <cols>
    <col min="1" max="1" width="4.85546875" style="1" customWidth="1"/>
    <col min="2" max="2" width="4.85546875" style="31" customWidth="1"/>
    <col min="3" max="3" width="8" style="25" customWidth="1"/>
    <col min="4" max="4" width="4.85546875" style="25" customWidth="1"/>
    <col min="5" max="5" width="9.42578125" style="1" customWidth="1"/>
    <col min="6" max="6" width="8.140625" style="1" customWidth="1"/>
    <col min="7" max="7" width="7.7109375" style="1" customWidth="1"/>
    <col min="8" max="8" width="9.140625" style="1"/>
    <col min="9" max="9" width="11.7109375" style="32" bestFit="1" customWidth="1"/>
    <col min="10" max="16384" width="9.140625" style="1"/>
  </cols>
  <sheetData>
    <row r="1" spans="1:9" x14ac:dyDescent="0.2">
      <c r="A1" s="236" t="s">
        <v>48</v>
      </c>
      <c r="B1" s="236"/>
      <c r="C1" s="236"/>
      <c r="D1" s="236"/>
      <c r="E1" s="236"/>
    </row>
    <row r="2" spans="1:9" x14ac:dyDescent="0.2">
      <c r="A2" s="236" t="s">
        <v>30</v>
      </c>
      <c r="B2" s="236"/>
      <c r="C2" s="236"/>
      <c r="D2" s="236"/>
      <c r="E2" s="236"/>
      <c r="F2" s="236"/>
      <c r="G2" s="236"/>
    </row>
    <row r="3" spans="1:9" ht="12.75" x14ac:dyDescent="0.2">
      <c r="A3" s="26"/>
      <c r="B3" s="33" t="s">
        <v>4</v>
      </c>
      <c r="C3" s="38" t="s">
        <v>67</v>
      </c>
      <c r="D3" s="26"/>
      <c r="E3" s="189">
        <v>44449</v>
      </c>
      <c r="F3" s="26"/>
      <c r="G3" s="26"/>
      <c r="I3" s="32" t="s">
        <v>4</v>
      </c>
    </row>
    <row r="4" spans="1:9" ht="12" thickBot="1" x14ac:dyDescent="0.25">
      <c r="A4" s="27"/>
      <c r="C4" s="27"/>
      <c r="D4" s="27"/>
      <c r="E4" s="34"/>
      <c r="F4" s="27"/>
      <c r="G4" s="27"/>
    </row>
    <row r="5" spans="1:9" ht="12.75" thickTop="1" thickBot="1" x14ac:dyDescent="0.25">
      <c r="A5" s="237" t="s">
        <v>23</v>
      </c>
      <c r="B5" s="238"/>
      <c r="C5" s="239"/>
      <c r="D5" s="60"/>
      <c r="E5" s="240" t="s">
        <v>18</v>
      </c>
      <c r="F5" s="241"/>
      <c r="G5" s="27"/>
    </row>
    <row r="6" spans="1:9" ht="12" thickTop="1" x14ac:dyDescent="0.2">
      <c r="A6" s="17" t="s">
        <v>19</v>
      </c>
      <c r="B6" s="57">
        <v>1</v>
      </c>
      <c r="C6" s="52">
        <f>SUM(1*B6)</f>
        <v>1</v>
      </c>
      <c r="D6" s="61"/>
      <c r="E6" s="35" t="s">
        <v>2</v>
      </c>
      <c r="F6" s="36" t="s">
        <v>3</v>
      </c>
      <c r="G6" s="2"/>
    </row>
    <row r="7" spans="1:9" x14ac:dyDescent="0.2">
      <c r="A7" s="49" t="s">
        <v>20</v>
      </c>
      <c r="B7" s="13">
        <v>1</v>
      </c>
      <c r="C7" s="53">
        <f>SUM(5*B7)</f>
        <v>5</v>
      </c>
      <c r="D7" s="62"/>
      <c r="E7" s="109">
        <v>181</v>
      </c>
      <c r="F7" s="110">
        <v>18.5</v>
      </c>
      <c r="G7" s="2"/>
    </row>
    <row r="8" spans="1:9" x14ac:dyDescent="0.2">
      <c r="A8" s="22" t="s">
        <v>21</v>
      </c>
      <c r="B8" s="13">
        <v>4</v>
      </c>
      <c r="C8" s="53">
        <f>SUM(10*B8)</f>
        <v>40</v>
      </c>
      <c r="D8" s="62"/>
      <c r="E8" s="109">
        <v>6720</v>
      </c>
      <c r="F8" s="110">
        <v>8.5</v>
      </c>
      <c r="G8" s="2"/>
    </row>
    <row r="9" spans="1:9" x14ac:dyDescent="0.2">
      <c r="A9" s="22" t="s">
        <v>22</v>
      </c>
      <c r="B9" s="13">
        <v>5</v>
      </c>
      <c r="C9" s="53">
        <f>SUM(20*B9)</f>
        <v>100</v>
      </c>
      <c r="D9" s="62"/>
      <c r="E9" s="109">
        <v>3184</v>
      </c>
      <c r="F9" s="110">
        <v>1530</v>
      </c>
      <c r="G9" s="2"/>
    </row>
    <row r="10" spans="1:9" x14ac:dyDescent="0.2">
      <c r="A10" s="22" t="s">
        <v>45</v>
      </c>
      <c r="B10" s="13">
        <v>1</v>
      </c>
      <c r="C10" s="53">
        <f>SUM(50*B10)</f>
        <v>50</v>
      </c>
      <c r="D10" s="62"/>
      <c r="E10" s="109">
        <v>5672</v>
      </c>
      <c r="F10" s="110">
        <v>160</v>
      </c>
      <c r="G10" s="2"/>
    </row>
    <row r="11" spans="1:9" x14ac:dyDescent="0.2">
      <c r="A11" s="22" t="s">
        <v>87</v>
      </c>
      <c r="B11" s="13"/>
      <c r="C11" s="53">
        <f>SUM(100*B11)</f>
        <v>0</v>
      </c>
      <c r="D11" s="62"/>
      <c r="E11" s="109">
        <v>6042</v>
      </c>
      <c r="F11" s="113">
        <v>1000</v>
      </c>
      <c r="G11" s="2"/>
    </row>
    <row r="12" spans="1:9" x14ac:dyDescent="0.2">
      <c r="A12" s="22" t="s">
        <v>24</v>
      </c>
      <c r="B12" s="13"/>
      <c r="C12" s="53">
        <f>SUM(0.01*B12)</f>
        <v>0</v>
      </c>
      <c r="D12" s="62"/>
      <c r="E12" s="109">
        <v>2949</v>
      </c>
      <c r="F12" s="113">
        <v>97</v>
      </c>
      <c r="G12" s="2"/>
    </row>
    <row r="13" spans="1:9" x14ac:dyDescent="0.2">
      <c r="A13" s="22" t="s">
        <v>25</v>
      </c>
      <c r="B13" s="13"/>
      <c r="C13" s="53">
        <f>SUM(0.05*B13)</f>
        <v>0</v>
      </c>
      <c r="D13" s="62"/>
      <c r="E13" s="109">
        <v>40166</v>
      </c>
      <c r="F13" s="113">
        <v>65</v>
      </c>
      <c r="G13" s="2"/>
    </row>
    <row r="14" spans="1:9" x14ac:dyDescent="0.2">
      <c r="A14" s="22" t="s">
        <v>26</v>
      </c>
      <c r="B14" s="13"/>
      <c r="C14" s="53">
        <f>SUM(0.1*B14)</f>
        <v>0</v>
      </c>
      <c r="D14" s="62"/>
      <c r="E14" s="225"/>
      <c r="F14" s="226"/>
      <c r="G14" s="2"/>
    </row>
    <row r="15" spans="1:9" x14ac:dyDescent="0.2">
      <c r="A15" s="22" t="s">
        <v>27</v>
      </c>
      <c r="B15" s="13"/>
      <c r="C15" s="53">
        <f>SUM(0.25*B15)</f>
        <v>0</v>
      </c>
      <c r="D15" s="62"/>
      <c r="E15" s="157" t="s">
        <v>4</v>
      </c>
      <c r="F15" s="130" t="s">
        <v>4</v>
      </c>
      <c r="G15" s="2"/>
    </row>
    <row r="16" spans="1:9" ht="12" thickBot="1" x14ac:dyDescent="0.25">
      <c r="A16" s="50" t="s">
        <v>28</v>
      </c>
      <c r="B16" s="58"/>
      <c r="C16" s="54">
        <f>SUM(0.5*B16)</f>
        <v>0</v>
      </c>
      <c r="D16" s="63"/>
      <c r="E16" s="30" t="s">
        <v>4</v>
      </c>
      <c r="F16" s="130" t="s">
        <v>4</v>
      </c>
      <c r="G16" s="2"/>
    </row>
    <row r="17" spans="1:9" ht="12.75" thickTop="1" thickBot="1" x14ac:dyDescent="0.25">
      <c r="A17" s="51" t="s">
        <v>0</v>
      </c>
      <c r="B17" s="59" t="s">
        <v>14</v>
      </c>
      <c r="C17" s="55">
        <f>SUM(C6:C16)</f>
        <v>196</v>
      </c>
      <c r="D17" s="64"/>
      <c r="E17" s="37" t="s">
        <v>4</v>
      </c>
      <c r="F17" s="130" t="s">
        <v>4</v>
      </c>
      <c r="G17" s="2"/>
    </row>
    <row r="18" spans="1:9" ht="13.5" thickTop="1" x14ac:dyDescent="0.2">
      <c r="A18"/>
      <c r="B18" s="56"/>
      <c r="C18"/>
      <c r="D18" s="64"/>
      <c r="E18" s="30" t="s">
        <v>4</v>
      </c>
      <c r="F18" s="130" t="s">
        <v>4</v>
      </c>
      <c r="G18" s="2"/>
    </row>
    <row r="19" spans="1:9" ht="12.75" x14ac:dyDescent="0.2">
      <c r="A19"/>
      <c r="B19" s="56"/>
      <c r="C19"/>
      <c r="D19" s="64"/>
      <c r="E19" s="30" t="s">
        <v>4</v>
      </c>
      <c r="F19" s="130" t="s">
        <v>4</v>
      </c>
      <c r="G19" s="2"/>
    </row>
    <row r="20" spans="1:9" ht="12.75" x14ac:dyDescent="0.2">
      <c r="A20"/>
      <c r="B20" s="56"/>
      <c r="C20"/>
      <c r="D20" s="64"/>
      <c r="E20" s="30" t="s">
        <v>4</v>
      </c>
      <c r="F20" s="130" t="s">
        <v>4</v>
      </c>
      <c r="G20" s="2"/>
    </row>
    <row r="21" spans="1:9" ht="13.5" thickBot="1" x14ac:dyDescent="0.25">
      <c r="A21"/>
      <c r="B21" s="56"/>
      <c r="C21"/>
      <c r="D21" s="65"/>
      <c r="E21" s="206" t="s">
        <v>4</v>
      </c>
      <c r="F21" s="207" t="s">
        <v>4</v>
      </c>
      <c r="G21" s="2"/>
    </row>
    <row r="22" spans="1:9" ht="14.25" thickTop="1" thickBot="1" x14ac:dyDescent="0.25">
      <c r="A22"/>
      <c r="B22" s="56"/>
      <c r="C22"/>
      <c r="D22" s="28"/>
      <c r="E22" s="101" t="s">
        <v>14</v>
      </c>
      <c r="F22" s="156">
        <f>C17</f>
        <v>196</v>
      </c>
      <c r="G22" s="2"/>
    </row>
    <row r="23" spans="1:9" ht="14.25" thickTop="1" thickBot="1" x14ac:dyDescent="0.25">
      <c r="A23"/>
      <c r="B23" s="56"/>
      <c r="C23"/>
      <c r="D23" s="28"/>
      <c r="E23" s="102" t="s">
        <v>18</v>
      </c>
      <c r="F23" s="156">
        <f>SUM(F7:F21)</f>
        <v>2879</v>
      </c>
      <c r="G23" s="2"/>
    </row>
    <row r="24" spans="1:9" ht="14.25" thickTop="1" thickBot="1" x14ac:dyDescent="0.25">
      <c r="A24"/>
      <c r="B24" s="56"/>
      <c r="C24"/>
      <c r="D24" s="28"/>
      <c r="E24" s="102" t="s">
        <v>0</v>
      </c>
      <c r="F24" s="156">
        <f>SUM(F22+F23)</f>
        <v>3075</v>
      </c>
      <c r="G24" s="2"/>
    </row>
    <row r="25" spans="1:9" ht="13.5" thickTop="1" x14ac:dyDescent="0.2">
      <c r="A25"/>
      <c r="B25" s="56"/>
      <c r="C25"/>
    </row>
    <row r="26" spans="1:9" ht="12.75" x14ac:dyDescent="0.2">
      <c r="A26"/>
      <c r="B26" s="56"/>
      <c r="C26"/>
      <c r="D26" s="29"/>
      <c r="I26" s="1"/>
    </row>
    <row r="27" spans="1:9" ht="12.75" x14ac:dyDescent="0.2">
      <c r="A27"/>
      <c r="B27" s="56"/>
      <c r="C27"/>
      <c r="D27" s="29"/>
      <c r="I27" s="1"/>
    </row>
    <row r="28" spans="1:9" ht="12.75" x14ac:dyDescent="0.2">
      <c r="A28"/>
      <c r="B28" s="56"/>
      <c r="C28"/>
      <c r="D28" s="29"/>
      <c r="I28" s="1"/>
    </row>
    <row r="29" spans="1:9" ht="12.75" x14ac:dyDescent="0.2">
      <c r="A29"/>
      <c r="B29" s="56"/>
      <c r="C29"/>
      <c r="D29" s="29"/>
      <c r="I29" s="1"/>
    </row>
    <row r="30" spans="1:9" ht="12.75" x14ac:dyDescent="0.2">
      <c r="A30"/>
      <c r="B30" s="56"/>
      <c r="C30"/>
      <c r="D30" s="29"/>
      <c r="I30" s="1"/>
    </row>
    <row r="31" spans="1:9" ht="12.75" x14ac:dyDescent="0.2">
      <c r="A31"/>
      <c r="B31" s="56"/>
      <c r="C31"/>
      <c r="D31" s="29"/>
    </row>
    <row r="32" spans="1:9" ht="12.75" x14ac:dyDescent="0.2">
      <c r="A32"/>
      <c r="B32" s="56"/>
      <c r="C32"/>
    </row>
  </sheetData>
  <mergeCells count="4">
    <mergeCell ref="A2:G2"/>
    <mergeCell ref="A5:C5"/>
    <mergeCell ref="E5:F5"/>
    <mergeCell ref="A1:E1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28" sqref="B28:C28"/>
    </sheetView>
  </sheetViews>
  <sheetFormatPr defaultRowHeight="12.75" x14ac:dyDescent="0.2"/>
  <cols>
    <col min="4" max="4" width="4.140625" customWidth="1"/>
    <col min="5" max="5" width="10.28515625" customWidth="1"/>
  </cols>
  <sheetData>
    <row r="1" spans="1:8" x14ac:dyDescent="0.2">
      <c r="A1" s="236" t="s">
        <v>48</v>
      </c>
      <c r="B1" s="236"/>
      <c r="C1" s="236"/>
      <c r="D1" s="236"/>
      <c r="E1" s="236"/>
      <c r="F1" s="1"/>
      <c r="G1" s="1"/>
      <c r="H1" s="1"/>
    </row>
    <row r="2" spans="1:8" x14ac:dyDescent="0.2">
      <c r="A2" s="236" t="s">
        <v>30</v>
      </c>
      <c r="B2" s="236"/>
      <c r="C2" s="236"/>
      <c r="D2" s="236"/>
      <c r="E2" s="236"/>
      <c r="F2" s="236"/>
      <c r="G2" s="236"/>
      <c r="H2" s="1"/>
    </row>
    <row r="3" spans="1:8" x14ac:dyDescent="0.2">
      <c r="A3" s="26"/>
      <c r="B3" s="33" t="s">
        <v>4</v>
      </c>
      <c r="C3" s="38" t="s">
        <v>67</v>
      </c>
      <c r="D3" s="26"/>
      <c r="E3" s="189">
        <v>44455</v>
      </c>
      <c r="F3" s="26"/>
      <c r="G3" s="26"/>
      <c r="H3" s="1"/>
    </row>
    <row r="4" spans="1:8" ht="13.5" thickBot="1" x14ac:dyDescent="0.25">
      <c r="A4" s="27"/>
      <c r="B4" s="31"/>
      <c r="C4" s="27"/>
      <c r="D4" s="27"/>
      <c r="E4" s="34"/>
      <c r="F4" s="27"/>
      <c r="G4" s="27"/>
      <c r="H4" s="1"/>
    </row>
    <row r="5" spans="1:8" ht="14.25" thickTop="1" thickBot="1" x14ac:dyDescent="0.25">
      <c r="A5" s="242" t="s">
        <v>23</v>
      </c>
      <c r="B5" s="243"/>
      <c r="C5" s="244"/>
      <c r="D5" s="60"/>
      <c r="E5" s="245" t="s">
        <v>18</v>
      </c>
      <c r="F5" s="246"/>
      <c r="G5" s="27"/>
      <c r="H5" s="1"/>
    </row>
    <row r="6" spans="1:8" ht="13.5" thickTop="1" x14ac:dyDescent="0.2">
      <c r="A6" s="14" t="s">
        <v>19</v>
      </c>
      <c r="B6" s="21"/>
      <c r="C6" s="17">
        <f>SUM(1*B6)</f>
        <v>0</v>
      </c>
      <c r="D6" s="61"/>
      <c r="E6" s="160" t="s">
        <v>2</v>
      </c>
      <c r="F6" s="161" t="s">
        <v>3</v>
      </c>
      <c r="G6" s="2"/>
      <c r="H6" s="1"/>
    </row>
    <row r="7" spans="1:8" x14ac:dyDescent="0.2">
      <c r="A7" s="12" t="s">
        <v>20</v>
      </c>
      <c r="B7" s="22">
        <v>1</v>
      </c>
      <c r="C7" s="18">
        <f>SUM(5*B7)</f>
        <v>5</v>
      </c>
      <c r="D7" s="159"/>
      <c r="E7" s="162">
        <v>2278</v>
      </c>
      <c r="F7" s="163">
        <v>97</v>
      </c>
      <c r="G7" s="2"/>
      <c r="H7" s="1"/>
    </row>
    <row r="8" spans="1:8" x14ac:dyDescent="0.2">
      <c r="A8" s="13" t="s">
        <v>21</v>
      </c>
      <c r="B8" s="22"/>
      <c r="C8" s="18">
        <f>SUM(10*B8)</f>
        <v>0</v>
      </c>
      <c r="D8" s="159"/>
      <c r="E8" s="164"/>
      <c r="F8" s="165"/>
      <c r="G8" s="2"/>
      <c r="H8" s="1"/>
    </row>
    <row r="9" spans="1:8" x14ac:dyDescent="0.2">
      <c r="A9" s="13" t="s">
        <v>22</v>
      </c>
      <c r="B9" s="22">
        <v>10</v>
      </c>
      <c r="C9" s="18">
        <f>SUM(20*B9)</f>
        <v>200</v>
      </c>
      <c r="D9" s="159"/>
      <c r="E9" s="164"/>
      <c r="F9" s="165"/>
      <c r="G9" s="2"/>
      <c r="H9" s="1"/>
    </row>
    <row r="10" spans="1:8" x14ac:dyDescent="0.2">
      <c r="A10" s="13" t="s">
        <v>46</v>
      </c>
      <c r="B10" s="22"/>
      <c r="C10" s="18">
        <f>SUM(50*B10)</f>
        <v>0</v>
      </c>
      <c r="D10" s="159"/>
      <c r="E10" s="164"/>
      <c r="F10" s="166"/>
      <c r="G10" s="2"/>
      <c r="H10" s="1"/>
    </row>
    <row r="11" spans="1:8" x14ac:dyDescent="0.2">
      <c r="A11" s="13" t="s">
        <v>87</v>
      </c>
      <c r="B11" s="22">
        <v>1</v>
      </c>
      <c r="C11" s="18">
        <f>SUM(100*B11)</f>
        <v>100</v>
      </c>
      <c r="D11" s="159"/>
      <c r="E11" s="164"/>
      <c r="F11" s="166"/>
      <c r="G11" s="2"/>
      <c r="H11" s="1"/>
    </row>
    <row r="12" spans="1:8" x14ac:dyDescent="0.2">
      <c r="A12" s="13" t="s">
        <v>24</v>
      </c>
      <c r="B12" s="22"/>
      <c r="C12" s="18">
        <f>SUM(0.01*B12)</f>
        <v>0</v>
      </c>
      <c r="D12" s="159"/>
      <c r="E12" s="164"/>
      <c r="F12" s="166"/>
      <c r="G12" s="2"/>
      <c r="H12" s="1"/>
    </row>
    <row r="13" spans="1:8" x14ac:dyDescent="0.2">
      <c r="A13" s="13" t="s">
        <v>25</v>
      </c>
      <c r="B13" s="22"/>
      <c r="C13" s="18">
        <f>SUM(0.05*B13)</f>
        <v>0</v>
      </c>
      <c r="D13" s="159"/>
      <c r="E13" s="164"/>
      <c r="F13" s="166"/>
      <c r="G13" s="2"/>
      <c r="H13" s="1"/>
    </row>
    <row r="14" spans="1:8" x14ac:dyDescent="0.2">
      <c r="A14" s="13" t="s">
        <v>26</v>
      </c>
      <c r="B14" s="22"/>
      <c r="C14" s="18">
        <f>SUM(0.1*B14)</f>
        <v>0</v>
      </c>
      <c r="D14" s="159"/>
      <c r="E14" s="164"/>
      <c r="F14" s="166"/>
      <c r="G14" s="2"/>
      <c r="H14" s="1"/>
    </row>
    <row r="15" spans="1:8" x14ac:dyDescent="0.2">
      <c r="A15" s="13" t="s">
        <v>27</v>
      </c>
      <c r="B15" s="22"/>
      <c r="C15" s="18">
        <f>SUM(0.25*B15)</f>
        <v>0</v>
      </c>
      <c r="D15" s="159"/>
      <c r="E15" s="164" t="s">
        <v>4</v>
      </c>
      <c r="F15" s="166" t="s">
        <v>4</v>
      </c>
      <c r="G15" s="2"/>
      <c r="H15" s="1"/>
    </row>
    <row r="16" spans="1:8" ht="13.5" thickBot="1" x14ac:dyDescent="0.25">
      <c r="A16" s="15" t="s">
        <v>28</v>
      </c>
      <c r="B16" s="23"/>
      <c r="C16" s="19">
        <f>SUM(0.5*B16)</f>
        <v>0</v>
      </c>
      <c r="D16" s="72"/>
      <c r="E16" s="167" t="s">
        <v>4</v>
      </c>
      <c r="F16" s="166" t="s">
        <v>4</v>
      </c>
      <c r="G16" s="2"/>
      <c r="H16" s="1"/>
    </row>
    <row r="17" spans="1:9" ht="14.25" thickTop="1" thickBot="1" x14ac:dyDescent="0.25">
      <c r="A17" s="16" t="s">
        <v>0</v>
      </c>
      <c r="B17" s="24" t="s">
        <v>14</v>
      </c>
      <c r="C17" s="20">
        <f>SUM(C6:C16)</f>
        <v>305</v>
      </c>
      <c r="D17" s="73"/>
      <c r="E17" s="167" t="s">
        <v>4</v>
      </c>
      <c r="F17" s="166" t="s">
        <v>4</v>
      </c>
      <c r="G17" s="2"/>
      <c r="H17" s="1"/>
      <c r="I17" s="105"/>
    </row>
    <row r="18" spans="1:9" ht="13.5" thickTop="1" x14ac:dyDescent="0.2">
      <c r="D18" s="73"/>
      <c r="E18" s="167" t="s">
        <v>4</v>
      </c>
      <c r="F18" s="166" t="s">
        <v>4</v>
      </c>
      <c r="G18" s="2"/>
      <c r="H18" s="1"/>
    </row>
    <row r="19" spans="1:9" x14ac:dyDescent="0.2">
      <c r="D19" s="73"/>
      <c r="E19" s="167" t="s">
        <v>4</v>
      </c>
      <c r="F19" s="166" t="s">
        <v>4</v>
      </c>
      <c r="G19" s="2"/>
      <c r="H19" s="1"/>
    </row>
    <row r="20" spans="1:9" x14ac:dyDescent="0.2">
      <c r="D20" s="73"/>
      <c r="E20" s="167" t="s">
        <v>4</v>
      </c>
      <c r="F20" s="166" t="s">
        <v>4</v>
      </c>
      <c r="G20" s="2"/>
      <c r="H20" s="1"/>
    </row>
    <row r="21" spans="1:9" ht="13.5" thickBot="1" x14ac:dyDescent="0.25">
      <c r="D21" s="73"/>
      <c r="E21" s="208" t="s">
        <v>4</v>
      </c>
      <c r="F21" s="209" t="s">
        <v>4</v>
      </c>
      <c r="G21" s="2"/>
      <c r="H21" s="1"/>
    </row>
    <row r="22" spans="1:9" ht="14.25" thickTop="1" thickBot="1" x14ac:dyDescent="0.25">
      <c r="D22" s="28"/>
      <c r="E22" s="101" t="s">
        <v>14</v>
      </c>
      <c r="F22" s="156">
        <f>C17</f>
        <v>305</v>
      </c>
      <c r="G22" s="2"/>
      <c r="H22" s="1"/>
    </row>
    <row r="23" spans="1:9" ht="14.25" thickTop="1" thickBot="1" x14ac:dyDescent="0.25">
      <c r="D23" s="28"/>
      <c r="E23" s="102" t="s">
        <v>18</v>
      </c>
      <c r="F23" s="156">
        <f>SUM(F7:F21)</f>
        <v>97</v>
      </c>
      <c r="G23" s="2"/>
      <c r="H23" s="1"/>
    </row>
    <row r="24" spans="1:9" ht="14.25" thickTop="1" thickBot="1" x14ac:dyDescent="0.25">
      <c r="D24" s="28"/>
      <c r="E24" s="102" t="s">
        <v>0</v>
      </c>
      <c r="F24" s="156">
        <f>SUM(F22+F23)</f>
        <v>402</v>
      </c>
      <c r="G24" s="2"/>
      <c r="H24" s="1"/>
    </row>
    <row r="25" spans="1:9" ht="13.5" thickTop="1" x14ac:dyDescent="0.2">
      <c r="D25" s="25"/>
      <c r="E25" s="1"/>
      <c r="F25" s="1"/>
      <c r="G25" s="1"/>
      <c r="H25" s="1"/>
    </row>
  </sheetData>
  <mergeCells count="4">
    <mergeCell ref="A2:G2"/>
    <mergeCell ref="A5:C5"/>
    <mergeCell ref="E5:F5"/>
    <mergeCell ref="A1:E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6" sqref="B6"/>
    </sheetView>
  </sheetViews>
  <sheetFormatPr defaultRowHeight="12.75" x14ac:dyDescent="0.2"/>
  <cols>
    <col min="4" max="4" width="3.85546875" customWidth="1"/>
    <col min="5" max="5" width="9.85546875" customWidth="1"/>
  </cols>
  <sheetData>
    <row r="1" spans="1:8" x14ac:dyDescent="0.2">
      <c r="A1" s="236" t="s">
        <v>48</v>
      </c>
      <c r="B1" s="236"/>
      <c r="C1" s="236"/>
      <c r="D1" s="236"/>
      <c r="E1" s="236"/>
      <c r="F1" s="236"/>
      <c r="G1" s="1"/>
      <c r="H1" s="1"/>
    </row>
    <row r="2" spans="1:8" x14ac:dyDescent="0.2">
      <c r="A2" s="236" t="s">
        <v>30</v>
      </c>
      <c r="B2" s="236"/>
      <c r="C2" s="236"/>
      <c r="D2" s="236"/>
      <c r="E2" s="236"/>
      <c r="F2" s="236"/>
      <c r="G2" s="236"/>
      <c r="H2" s="1"/>
    </row>
    <row r="3" spans="1:8" x14ac:dyDescent="0.2">
      <c r="A3" s="26"/>
      <c r="B3" s="33" t="s">
        <v>4</v>
      </c>
      <c r="C3" s="38" t="s">
        <v>67</v>
      </c>
      <c r="D3" s="26"/>
      <c r="E3" s="189">
        <v>44460</v>
      </c>
      <c r="F3" s="26"/>
      <c r="G3" s="26"/>
      <c r="H3" s="1"/>
    </row>
    <row r="4" spans="1:8" ht="13.5" thickBot="1" x14ac:dyDescent="0.25">
      <c r="A4" s="27"/>
      <c r="B4" s="31"/>
      <c r="C4" s="27"/>
      <c r="D4" s="27"/>
      <c r="E4" s="34"/>
      <c r="F4" s="27"/>
      <c r="G4" s="27"/>
      <c r="H4" s="1"/>
    </row>
    <row r="5" spans="1:8" ht="14.25" thickTop="1" thickBot="1" x14ac:dyDescent="0.25">
      <c r="A5" s="237" t="s">
        <v>23</v>
      </c>
      <c r="B5" s="238"/>
      <c r="C5" s="239"/>
      <c r="D5" s="60"/>
      <c r="E5" s="240" t="s">
        <v>18</v>
      </c>
      <c r="F5" s="241"/>
      <c r="G5" s="27"/>
      <c r="H5" s="1"/>
    </row>
    <row r="6" spans="1:8" ht="13.5" thickTop="1" x14ac:dyDescent="0.2">
      <c r="A6" s="14" t="s">
        <v>19</v>
      </c>
      <c r="B6" s="21">
        <v>11</v>
      </c>
      <c r="C6" s="17">
        <f>SUM(1*B6)</f>
        <v>11</v>
      </c>
      <c r="D6" s="61"/>
      <c r="E6" s="35" t="s">
        <v>2</v>
      </c>
      <c r="F6" s="36" t="s">
        <v>3</v>
      </c>
      <c r="G6" s="2"/>
      <c r="H6" s="1"/>
    </row>
    <row r="7" spans="1:8" x14ac:dyDescent="0.2">
      <c r="A7" s="12" t="s">
        <v>20</v>
      </c>
      <c r="B7" s="22">
        <v>2</v>
      </c>
      <c r="C7" s="18">
        <f>SUM(5*B7)</f>
        <v>10</v>
      </c>
      <c r="D7" s="62"/>
      <c r="E7" s="158">
        <v>2831</v>
      </c>
      <c r="F7" s="130">
        <v>8.5</v>
      </c>
      <c r="G7" s="2"/>
      <c r="H7" s="1"/>
    </row>
    <row r="8" spans="1:8" x14ac:dyDescent="0.2">
      <c r="A8" s="13" t="s">
        <v>21</v>
      </c>
      <c r="B8" s="22"/>
      <c r="C8" s="18">
        <f>SUM(10*B8)</f>
        <v>0</v>
      </c>
      <c r="D8" s="62"/>
      <c r="E8" s="157">
        <v>728</v>
      </c>
      <c r="F8" s="130">
        <v>82</v>
      </c>
      <c r="G8" s="2"/>
      <c r="H8" s="1"/>
    </row>
    <row r="9" spans="1:8" x14ac:dyDescent="0.2">
      <c r="A9" s="13" t="s">
        <v>22</v>
      </c>
      <c r="B9" s="22">
        <v>9</v>
      </c>
      <c r="C9" s="18">
        <f>SUM(20*B9)</f>
        <v>180</v>
      </c>
      <c r="D9" s="62"/>
      <c r="E9" s="157"/>
      <c r="F9" s="130"/>
      <c r="G9" s="2"/>
      <c r="H9" s="1"/>
    </row>
    <row r="10" spans="1:8" x14ac:dyDescent="0.2">
      <c r="A10" s="13" t="s">
        <v>46</v>
      </c>
      <c r="B10" s="22">
        <v>1</v>
      </c>
      <c r="C10" s="18">
        <f>SUM(50*B10)</f>
        <v>50</v>
      </c>
      <c r="D10" s="62"/>
      <c r="E10" s="157"/>
      <c r="F10" s="130"/>
      <c r="G10" s="2"/>
      <c r="H10" s="1"/>
    </row>
    <row r="11" spans="1:8" x14ac:dyDescent="0.2">
      <c r="A11" s="13" t="s">
        <v>87</v>
      </c>
      <c r="B11" s="22"/>
      <c r="C11" s="18">
        <f>SUM(100*B11)</f>
        <v>0</v>
      </c>
      <c r="D11" s="62"/>
      <c r="E11" s="157"/>
      <c r="F11" s="130"/>
      <c r="G11" s="2"/>
      <c r="H11" s="1"/>
    </row>
    <row r="12" spans="1:8" x14ac:dyDescent="0.2">
      <c r="A12" s="13" t="s">
        <v>24</v>
      </c>
      <c r="B12" s="22"/>
      <c r="C12" s="18">
        <f>SUM(0.01*B12)</f>
        <v>0</v>
      </c>
      <c r="D12" s="62"/>
      <c r="E12" s="157"/>
      <c r="F12" s="130"/>
      <c r="G12" s="2"/>
      <c r="H12" s="1"/>
    </row>
    <row r="13" spans="1:8" x14ac:dyDescent="0.2">
      <c r="A13" s="13" t="s">
        <v>25</v>
      </c>
      <c r="B13" s="22"/>
      <c r="C13" s="18">
        <f>SUM(0.05*B13)</f>
        <v>0</v>
      </c>
      <c r="D13" s="62"/>
      <c r="E13" s="157"/>
      <c r="F13" s="130"/>
      <c r="G13" s="2"/>
      <c r="H13" s="1"/>
    </row>
    <row r="14" spans="1:8" x14ac:dyDescent="0.2">
      <c r="A14" s="13" t="s">
        <v>26</v>
      </c>
      <c r="B14" s="22"/>
      <c r="C14" s="18">
        <f>SUM(0.1*B14)</f>
        <v>0</v>
      </c>
      <c r="D14" s="62"/>
      <c r="E14" s="157"/>
      <c r="F14" s="130"/>
      <c r="G14" s="2"/>
      <c r="H14" s="1"/>
    </row>
    <row r="15" spans="1:8" x14ac:dyDescent="0.2">
      <c r="A15" s="13" t="s">
        <v>27</v>
      </c>
      <c r="B15" s="22">
        <v>2</v>
      </c>
      <c r="C15" s="18">
        <f>SUM(0.25*B15)</f>
        <v>0.5</v>
      </c>
      <c r="D15" s="62"/>
      <c r="E15" s="157" t="s">
        <v>4</v>
      </c>
      <c r="F15" s="130" t="s">
        <v>4</v>
      </c>
      <c r="G15" s="2"/>
      <c r="H15" s="1"/>
    </row>
    <row r="16" spans="1:8" ht="13.5" thickBot="1" x14ac:dyDescent="0.25">
      <c r="A16" s="15" t="s">
        <v>28</v>
      </c>
      <c r="B16" s="23"/>
      <c r="C16" s="19">
        <f>SUM(0.5*B16)</f>
        <v>0</v>
      </c>
      <c r="D16" s="63"/>
      <c r="E16" s="30" t="s">
        <v>4</v>
      </c>
      <c r="F16" s="130" t="s">
        <v>4</v>
      </c>
      <c r="G16" s="2"/>
      <c r="H16" s="1"/>
    </row>
    <row r="17" spans="1:8" ht="14.25" thickTop="1" thickBot="1" x14ac:dyDescent="0.25">
      <c r="A17" s="16" t="s">
        <v>0</v>
      </c>
      <c r="B17" s="24" t="s">
        <v>14</v>
      </c>
      <c r="C17" s="20">
        <f>SUM(C6:C16)</f>
        <v>251.5</v>
      </c>
      <c r="D17" s="64"/>
      <c r="E17" s="37" t="s">
        <v>4</v>
      </c>
      <c r="F17" s="130" t="s">
        <v>4</v>
      </c>
      <c r="G17" s="2"/>
      <c r="H17" s="1"/>
    </row>
    <row r="18" spans="1:8" ht="13.5" thickTop="1" x14ac:dyDescent="0.2">
      <c r="D18" s="64"/>
      <c r="E18" s="30" t="s">
        <v>4</v>
      </c>
      <c r="F18" s="130" t="s">
        <v>4</v>
      </c>
      <c r="G18" s="2"/>
      <c r="H18" s="1"/>
    </row>
    <row r="19" spans="1:8" x14ac:dyDescent="0.2">
      <c r="D19" s="64"/>
      <c r="E19" s="30" t="s">
        <v>4</v>
      </c>
      <c r="F19" s="130" t="s">
        <v>4</v>
      </c>
      <c r="G19" s="2"/>
      <c r="H19" s="1"/>
    </row>
    <row r="20" spans="1:8" x14ac:dyDescent="0.2">
      <c r="D20" s="64"/>
      <c r="E20" s="30" t="s">
        <v>4</v>
      </c>
      <c r="F20" s="130" t="s">
        <v>4</v>
      </c>
      <c r="G20" s="2"/>
      <c r="H20" s="1"/>
    </row>
    <row r="21" spans="1:8" ht="13.5" thickBot="1" x14ac:dyDescent="0.25">
      <c r="D21" s="65"/>
      <c r="E21" s="206" t="s">
        <v>4</v>
      </c>
      <c r="F21" s="207" t="s">
        <v>4</v>
      </c>
      <c r="G21" s="2"/>
      <c r="H21" s="1"/>
    </row>
    <row r="22" spans="1:8" ht="14.25" thickTop="1" thickBot="1" x14ac:dyDescent="0.25">
      <c r="D22" s="28"/>
      <c r="E22" s="101" t="s">
        <v>14</v>
      </c>
      <c r="F22" s="156">
        <f>C17</f>
        <v>251.5</v>
      </c>
      <c r="G22" s="2"/>
      <c r="H22" s="1"/>
    </row>
    <row r="23" spans="1:8" ht="14.25" thickTop="1" thickBot="1" x14ac:dyDescent="0.25">
      <c r="D23" s="28"/>
      <c r="E23" s="102" t="s">
        <v>18</v>
      </c>
      <c r="F23" s="156">
        <f>SUM(F7:F21)</f>
        <v>90.5</v>
      </c>
      <c r="G23" s="2"/>
      <c r="H23" s="1"/>
    </row>
    <row r="24" spans="1:8" ht="14.25" thickTop="1" thickBot="1" x14ac:dyDescent="0.25">
      <c r="D24" s="28"/>
      <c r="E24" s="102" t="s">
        <v>0</v>
      </c>
      <c r="F24" s="156">
        <f>SUM(F22+F23)</f>
        <v>342</v>
      </c>
      <c r="G24" s="2"/>
      <c r="H24" s="1"/>
    </row>
    <row r="25" spans="1:8" ht="13.5" thickTop="1" x14ac:dyDescent="0.2"/>
  </sheetData>
  <mergeCells count="4">
    <mergeCell ref="A2:G2"/>
    <mergeCell ref="A5:C5"/>
    <mergeCell ref="E5:F5"/>
    <mergeCell ref="A1:F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26" sqref="B26"/>
    </sheetView>
  </sheetViews>
  <sheetFormatPr defaultRowHeight="12.75" x14ac:dyDescent="0.2"/>
  <cols>
    <col min="4" max="4" width="5" customWidth="1"/>
    <col min="5" max="5" width="10.5703125" customWidth="1"/>
  </cols>
  <sheetData>
    <row r="1" spans="1:8" x14ac:dyDescent="0.2">
      <c r="A1" s="236" t="s">
        <v>48</v>
      </c>
      <c r="B1" s="236"/>
      <c r="C1" s="236"/>
      <c r="D1" s="236"/>
      <c r="E1" s="236"/>
      <c r="F1" s="236"/>
      <c r="G1" s="1"/>
      <c r="H1" s="1"/>
    </row>
    <row r="2" spans="1:8" x14ac:dyDescent="0.2">
      <c r="A2" s="236" t="s">
        <v>30</v>
      </c>
      <c r="B2" s="236"/>
      <c r="C2" s="236"/>
      <c r="D2" s="236"/>
      <c r="E2" s="236"/>
      <c r="F2" s="236"/>
      <c r="G2" s="236"/>
      <c r="H2" s="1"/>
    </row>
    <row r="3" spans="1:8" x14ac:dyDescent="0.2">
      <c r="A3" s="26"/>
      <c r="B3" s="33" t="s">
        <v>4</v>
      </c>
      <c r="C3" s="38" t="s">
        <v>67</v>
      </c>
      <c r="D3" s="26"/>
      <c r="E3" s="142">
        <v>44463</v>
      </c>
      <c r="F3" s="26"/>
      <c r="G3" s="26"/>
      <c r="H3" s="1"/>
    </row>
    <row r="4" spans="1:8" ht="13.5" thickBot="1" x14ac:dyDescent="0.25">
      <c r="A4" s="27"/>
      <c r="B4" s="31"/>
      <c r="C4" s="27"/>
      <c r="D4" s="27"/>
      <c r="E4" s="34"/>
      <c r="F4" s="27"/>
      <c r="G4" s="27"/>
      <c r="H4" s="1"/>
    </row>
    <row r="5" spans="1:8" ht="14.25" thickTop="1" thickBot="1" x14ac:dyDescent="0.25">
      <c r="A5" s="237" t="s">
        <v>23</v>
      </c>
      <c r="B5" s="238"/>
      <c r="C5" s="239"/>
      <c r="D5" s="60"/>
      <c r="E5" s="240" t="s">
        <v>18</v>
      </c>
      <c r="F5" s="241"/>
      <c r="G5" s="27"/>
      <c r="H5" s="1"/>
    </row>
    <row r="6" spans="1:8" ht="13.5" thickTop="1" x14ac:dyDescent="0.2">
      <c r="A6" s="14" t="s">
        <v>19</v>
      </c>
      <c r="B6" s="21">
        <v>4</v>
      </c>
      <c r="C6" s="17">
        <f>SUM(1*B6)</f>
        <v>4</v>
      </c>
      <c r="D6" s="61"/>
      <c r="E6" s="35" t="s">
        <v>2</v>
      </c>
      <c r="F6" s="36" t="s">
        <v>3</v>
      </c>
      <c r="G6" s="2"/>
      <c r="H6" s="1"/>
    </row>
    <row r="7" spans="1:8" x14ac:dyDescent="0.2">
      <c r="A7" s="12" t="s">
        <v>20</v>
      </c>
      <c r="B7" s="22">
        <v>1</v>
      </c>
      <c r="C7" s="18">
        <f>SUM(5*B7)</f>
        <v>5</v>
      </c>
      <c r="D7" s="62"/>
      <c r="E7" s="158">
        <v>1389</v>
      </c>
      <c r="F7" s="130">
        <v>84</v>
      </c>
      <c r="G7" s="2"/>
      <c r="H7" s="1"/>
    </row>
    <row r="8" spans="1:8" x14ac:dyDescent="0.2">
      <c r="A8" s="13" t="s">
        <v>21</v>
      </c>
      <c r="B8" s="22">
        <v>4</v>
      </c>
      <c r="C8" s="18">
        <f>SUM(10*B8)</f>
        <v>40</v>
      </c>
      <c r="D8" s="62"/>
      <c r="E8" s="157">
        <v>30786</v>
      </c>
      <c r="F8" s="130">
        <v>150</v>
      </c>
      <c r="G8" s="2"/>
      <c r="H8" s="1"/>
    </row>
    <row r="9" spans="1:8" x14ac:dyDescent="0.2">
      <c r="A9" s="13" t="s">
        <v>22</v>
      </c>
      <c r="B9" s="22">
        <v>6</v>
      </c>
      <c r="C9" s="18">
        <f>SUM(20*B9)</f>
        <v>120</v>
      </c>
      <c r="D9" s="62"/>
      <c r="E9" s="157"/>
      <c r="F9" s="130"/>
      <c r="G9" s="2"/>
      <c r="H9" s="1"/>
    </row>
    <row r="10" spans="1:8" x14ac:dyDescent="0.2">
      <c r="A10" s="13" t="s">
        <v>46</v>
      </c>
      <c r="B10" s="22"/>
      <c r="C10" s="18">
        <f>SUM(50*B10)</f>
        <v>0</v>
      </c>
      <c r="D10" s="62"/>
      <c r="E10" s="157"/>
      <c r="F10" s="130"/>
      <c r="G10" s="2"/>
      <c r="H10" s="1"/>
    </row>
    <row r="11" spans="1:8" x14ac:dyDescent="0.2">
      <c r="A11" s="13" t="s">
        <v>87</v>
      </c>
      <c r="B11" s="22"/>
      <c r="C11" s="18">
        <f>SUM(100*B11)</f>
        <v>0</v>
      </c>
      <c r="D11" s="62"/>
      <c r="E11" s="157"/>
      <c r="F11" s="130"/>
      <c r="G11" s="2"/>
      <c r="H11" s="1"/>
    </row>
    <row r="12" spans="1:8" x14ac:dyDescent="0.2">
      <c r="A12" s="13" t="s">
        <v>24</v>
      </c>
      <c r="B12" s="22"/>
      <c r="C12" s="18">
        <f>SUM(0.01*B12)</f>
        <v>0</v>
      </c>
      <c r="D12" s="62"/>
      <c r="E12" s="157"/>
      <c r="F12" s="130"/>
      <c r="G12" s="2"/>
      <c r="H12" s="1"/>
    </row>
    <row r="13" spans="1:8" x14ac:dyDescent="0.2">
      <c r="A13" s="13" t="s">
        <v>25</v>
      </c>
      <c r="B13" s="22"/>
      <c r="C13" s="18">
        <f>SUM(0.05*B13)</f>
        <v>0</v>
      </c>
      <c r="D13" s="62"/>
      <c r="E13" s="157"/>
      <c r="F13" s="130"/>
      <c r="G13" s="2"/>
      <c r="H13" s="1"/>
    </row>
    <row r="14" spans="1:8" x14ac:dyDescent="0.2">
      <c r="A14" s="13" t="s">
        <v>26</v>
      </c>
      <c r="B14" s="22"/>
      <c r="C14" s="18">
        <f>SUM(0.1*B14)</f>
        <v>0</v>
      </c>
      <c r="D14" s="62"/>
      <c r="E14" s="157"/>
      <c r="F14" s="130"/>
      <c r="G14" s="2"/>
      <c r="H14" s="1"/>
    </row>
    <row r="15" spans="1:8" x14ac:dyDescent="0.2">
      <c r="A15" s="13" t="s">
        <v>27</v>
      </c>
      <c r="B15" s="22"/>
      <c r="C15" s="18">
        <f>SUM(0.25*B15)</f>
        <v>0</v>
      </c>
      <c r="D15" s="62"/>
      <c r="E15" s="157" t="s">
        <v>4</v>
      </c>
      <c r="F15" s="130" t="s">
        <v>4</v>
      </c>
      <c r="G15" s="2"/>
      <c r="H15" s="1"/>
    </row>
    <row r="16" spans="1:8" ht="13.5" thickBot="1" x14ac:dyDescent="0.25">
      <c r="A16" s="15" t="s">
        <v>28</v>
      </c>
      <c r="B16" s="23"/>
      <c r="C16" s="19">
        <f>SUM(0.5*B16)</f>
        <v>0</v>
      </c>
      <c r="D16" s="63"/>
      <c r="E16" s="30" t="s">
        <v>4</v>
      </c>
      <c r="F16" s="130" t="s">
        <v>4</v>
      </c>
      <c r="G16" s="2"/>
      <c r="H16" s="1"/>
    </row>
    <row r="17" spans="1:8" ht="14.25" thickTop="1" thickBot="1" x14ac:dyDescent="0.25">
      <c r="A17" s="16" t="s">
        <v>0</v>
      </c>
      <c r="B17" s="24" t="s">
        <v>14</v>
      </c>
      <c r="C17" s="20">
        <f>SUM(C6:C16)</f>
        <v>169</v>
      </c>
      <c r="D17" s="64"/>
      <c r="E17" s="37" t="s">
        <v>4</v>
      </c>
      <c r="F17" s="130" t="s">
        <v>4</v>
      </c>
      <c r="G17" s="2"/>
      <c r="H17" s="1"/>
    </row>
    <row r="18" spans="1:8" ht="13.5" thickTop="1" x14ac:dyDescent="0.2">
      <c r="D18" s="64"/>
      <c r="E18" s="30" t="s">
        <v>4</v>
      </c>
      <c r="F18" s="130" t="s">
        <v>4</v>
      </c>
      <c r="G18" s="2"/>
      <c r="H18" s="1"/>
    </row>
    <row r="19" spans="1:8" x14ac:dyDescent="0.2">
      <c r="D19" s="64"/>
      <c r="E19" s="30" t="s">
        <v>4</v>
      </c>
      <c r="F19" s="130" t="s">
        <v>4</v>
      </c>
      <c r="G19" s="2"/>
      <c r="H19" s="1"/>
    </row>
    <row r="20" spans="1:8" x14ac:dyDescent="0.2">
      <c r="D20" s="64"/>
      <c r="E20" s="30" t="s">
        <v>4</v>
      </c>
      <c r="F20" s="130" t="s">
        <v>4</v>
      </c>
      <c r="G20" s="2"/>
      <c r="H20" s="1"/>
    </row>
    <row r="21" spans="1:8" ht="13.5" thickBot="1" x14ac:dyDescent="0.25">
      <c r="D21" s="65"/>
      <c r="E21" s="206" t="s">
        <v>4</v>
      </c>
      <c r="F21" s="207" t="s">
        <v>4</v>
      </c>
      <c r="G21" s="2"/>
      <c r="H21" s="1"/>
    </row>
    <row r="22" spans="1:8" ht="14.25" thickTop="1" thickBot="1" x14ac:dyDescent="0.25">
      <c r="D22" s="28"/>
      <c r="E22" s="101" t="s">
        <v>14</v>
      </c>
      <c r="F22" s="156">
        <f>C17</f>
        <v>169</v>
      </c>
      <c r="G22" s="2"/>
      <c r="H22" s="1"/>
    </row>
    <row r="23" spans="1:8" ht="14.25" thickTop="1" thickBot="1" x14ac:dyDescent="0.25">
      <c r="D23" s="28"/>
      <c r="E23" s="102" t="s">
        <v>18</v>
      </c>
      <c r="F23" s="156">
        <f>SUM(F7:F21)</f>
        <v>234</v>
      </c>
      <c r="G23" s="2"/>
      <c r="H23" s="1"/>
    </row>
    <row r="24" spans="1:8" ht="14.25" thickTop="1" thickBot="1" x14ac:dyDescent="0.25">
      <c r="D24" s="28"/>
      <c r="E24" s="102" t="s">
        <v>0</v>
      </c>
      <c r="F24" s="156">
        <f>SUM(F22+F23)</f>
        <v>403</v>
      </c>
      <c r="G24" s="2"/>
      <c r="H24" s="1"/>
    </row>
    <row r="25" spans="1:8" ht="13.5" thickTop="1" x14ac:dyDescent="0.2">
      <c r="D25" s="25"/>
      <c r="E25" s="1"/>
      <c r="F25" s="1"/>
      <c r="G25" s="1"/>
      <c r="H25" s="1"/>
    </row>
  </sheetData>
  <mergeCells count="4">
    <mergeCell ref="A1:F1"/>
    <mergeCell ref="A2:G2"/>
    <mergeCell ref="A5:C5"/>
    <mergeCell ref="E5:F5"/>
  </mergeCells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23" sqref="C23"/>
    </sheetView>
  </sheetViews>
  <sheetFormatPr defaultRowHeight="12.75" x14ac:dyDescent="0.2"/>
  <cols>
    <col min="4" max="4" width="5" customWidth="1"/>
    <col min="5" max="5" width="9.85546875" customWidth="1"/>
  </cols>
  <sheetData>
    <row r="1" spans="1:8" x14ac:dyDescent="0.2">
      <c r="A1" s="236" t="s">
        <v>48</v>
      </c>
      <c r="B1" s="236"/>
      <c r="C1" s="236"/>
      <c r="D1" s="236"/>
      <c r="E1" s="236"/>
      <c r="F1" s="236"/>
      <c r="G1" s="1"/>
      <c r="H1" s="1"/>
    </row>
    <row r="2" spans="1:8" x14ac:dyDescent="0.2">
      <c r="A2" s="236" t="s">
        <v>30</v>
      </c>
      <c r="B2" s="236"/>
      <c r="C2" s="236"/>
      <c r="D2" s="236"/>
      <c r="E2" s="236"/>
      <c r="F2" s="236"/>
      <c r="G2" s="236"/>
      <c r="H2" s="1"/>
    </row>
    <row r="3" spans="1:8" x14ac:dyDescent="0.2">
      <c r="A3" s="26"/>
      <c r="B3" s="33" t="s">
        <v>4</v>
      </c>
      <c r="C3" s="38" t="s">
        <v>67</v>
      </c>
      <c r="D3" s="26"/>
      <c r="E3" s="142">
        <v>44469</v>
      </c>
      <c r="F3" s="26"/>
      <c r="G3" s="26"/>
      <c r="H3" s="1"/>
    </row>
    <row r="4" spans="1:8" ht="13.5" thickBot="1" x14ac:dyDescent="0.25">
      <c r="A4" s="27"/>
      <c r="B4" s="31"/>
      <c r="C4" s="27"/>
      <c r="D4" s="27"/>
      <c r="E4" s="34"/>
      <c r="F4" s="27"/>
      <c r="G4" s="27"/>
      <c r="H4" s="1"/>
    </row>
    <row r="5" spans="1:8" ht="14.25" thickTop="1" thickBot="1" x14ac:dyDescent="0.25">
      <c r="A5" s="237" t="s">
        <v>23</v>
      </c>
      <c r="B5" s="238"/>
      <c r="C5" s="239"/>
      <c r="D5" s="60"/>
      <c r="E5" s="240" t="s">
        <v>18</v>
      </c>
      <c r="F5" s="241"/>
      <c r="G5" s="27"/>
      <c r="H5" s="1"/>
    </row>
    <row r="6" spans="1:8" ht="13.5" thickTop="1" x14ac:dyDescent="0.2">
      <c r="A6" s="14" t="s">
        <v>19</v>
      </c>
      <c r="B6" s="21">
        <v>5</v>
      </c>
      <c r="C6" s="17">
        <f>SUM(1*B6)</f>
        <v>5</v>
      </c>
      <c r="D6" s="61"/>
      <c r="E6" s="35" t="s">
        <v>2</v>
      </c>
      <c r="F6" s="36" t="s">
        <v>3</v>
      </c>
      <c r="G6" s="2"/>
      <c r="H6" s="1"/>
    </row>
    <row r="7" spans="1:8" x14ac:dyDescent="0.2">
      <c r="A7" s="12" t="s">
        <v>20</v>
      </c>
      <c r="B7" s="22">
        <v>3</v>
      </c>
      <c r="C7" s="18">
        <f>SUM(5*B7)</f>
        <v>15</v>
      </c>
      <c r="D7" s="62"/>
      <c r="E7" s="158">
        <v>3689</v>
      </c>
      <c r="F7" s="130">
        <v>97</v>
      </c>
      <c r="G7" s="2"/>
      <c r="H7" s="1"/>
    </row>
    <row r="8" spans="1:8" x14ac:dyDescent="0.2">
      <c r="A8" s="13" t="s">
        <v>21</v>
      </c>
      <c r="B8" s="22">
        <v>2</v>
      </c>
      <c r="C8" s="18">
        <f>SUM(10*B8)</f>
        <v>20</v>
      </c>
      <c r="D8" s="62"/>
      <c r="E8" s="157">
        <v>1759</v>
      </c>
      <c r="F8" s="130">
        <v>97</v>
      </c>
      <c r="G8" s="2"/>
      <c r="H8" s="1"/>
    </row>
    <row r="9" spans="1:8" x14ac:dyDescent="0.2">
      <c r="A9" s="13" t="s">
        <v>22</v>
      </c>
      <c r="B9" s="22">
        <v>18</v>
      </c>
      <c r="C9" s="18">
        <f>SUM(20*B9)</f>
        <v>360</v>
      </c>
      <c r="D9" s="62"/>
      <c r="E9" s="157">
        <v>163</v>
      </c>
      <c r="F9" s="130">
        <v>114</v>
      </c>
      <c r="G9" s="2"/>
      <c r="H9" s="1"/>
    </row>
    <row r="10" spans="1:8" x14ac:dyDescent="0.2">
      <c r="A10" s="13" t="s">
        <v>46</v>
      </c>
      <c r="B10" s="22">
        <v>1</v>
      </c>
      <c r="C10" s="18">
        <f>SUM(50*B10)</f>
        <v>50</v>
      </c>
      <c r="D10" s="62"/>
      <c r="E10" s="157"/>
      <c r="F10" s="130"/>
      <c r="G10" s="2"/>
      <c r="H10" s="1"/>
    </row>
    <row r="11" spans="1:8" x14ac:dyDescent="0.2">
      <c r="A11" s="13" t="s">
        <v>87</v>
      </c>
      <c r="B11" s="22"/>
      <c r="C11" s="18">
        <f>SUM(100*B11)</f>
        <v>0</v>
      </c>
      <c r="D11" s="62"/>
      <c r="E11" s="157"/>
      <c r="F11" s="130"/>
      <c r="G11" s="2"/>
      <c r="H11" s="1"/>
    </row>
    <row r="12" spans="1:8" x14ac:dyDescent="0.2">
      <c r="A12" s="13" t="s">
        <v>24</v>
      </c>
      <c r="B12" s="22"/>
      <c r="C12" s="18">
        <f>SUM(0.01*B12)</f>
        <v>0</v>
      </c>
      <c r="D12" s="62"/>
      <c r="E12" s="157"/>
      <c r="F12" s="130"/>
      <c r="G12" s="2"/>
      <c r="H12" s="1"/>
    </row>
    <row r="13" spans="1:8" x14ac:dyDescent="0.2">
      <c r="A13" s="13" t="s">
        <v>25</v>
      </c>
      <c r="B13" s="22"/>
      <c r="C13" s="18">
        <f>SUM(0.05*B13)</f>
        <v>0</v>
      </c>
      <c r="D13" s="62"/>
      <c r="E13" s="157"/>
      <c r="F13" s="130"/>
      <c r="G13" s="2"/>
      <c r="H13" s="1"/>
    </row>
    <row r="14" spans="1:8" x14ac:dyDescent="0.2">
      <c r="A14" s="13" t="s">
        <v>26</v>
      </c>
      <c r="B14" s="22"/>
      <c r="C14" s="18">
        <f>SUM(0.1*B14)</f>
        <v>0</v>
      </c>
      <c r="D14" s="62"/>
      <c r="E14" s="157"/>
      <c r="F14" s="130"/>
      <c r="G14" s="2"/>
      <c r="H14" s="1"/>
    </row>
    <row r="15" spans="1:8" x14ac:dyDescent="0.2">
      <c r="A15" s="13" t="s">
        <v>27</v>
      </c>
      <c r="B15" s="22">
        <v>2</v>
      </c>
      <c r="C15" s="18">
        <f>SUM(0.25*B15)</f>
        <v>0.5</v>
      </c>
      <c r="D15" s="62"/>
      <c r="E15" s="157" t="s">
        <v>4</v>
      </c>
      <c r="F15" s="130" t="s">
        <v>4</v>
      </c>
      <c r="G15" s="2"/>
      <c r="H15" s="1"/>
    </row>
    <row r="16" spans="1:8" ht="13.5" thickBot="1" x14ac:dyDescent="0.25">
      <c r="A16" s="15" t="s">
        <v>28</v>
      </c>
      <c r="B16" s="23"/>
      <c r="C16" s="19">
        <f>SUM(0.5*B16)</f>
        <v>0</v>
      </c>
      <c r="D16" s="63"/>
      <c r="E16" s="30" t="s">
        <v>4</v>
      </c>
      <c r="F16" s="130" t="s">
        <v>4</v>
      </c>
      <c r="G16" s="2"/>
      <c r="H16" s="1"/>
    </row>
    <row r="17" spans="1:8" ht="14.25" thickTop="1" thickBot="1" x14ac:dyDescent="0.25">
      <c r="A17" s="16" t="s">
        <v>0</v>
      </c>
      <c r="B17" s="24" t="s">
        <v>14</v>
      </c>
      <c r="C17" s="20">
        <f>SUM(C6:C16)</f>
        <v>450.5</v>
      </c>
      <c r="D17" s="64"/>
      <c r="E17" s="37" t="s">
        <v>4</v>
      </c>
      <c r="F17" s="130" t="s">
        <v>4</v>
      </c>
      <c r="G17" s="2"/>
      <c r="H17" s="1"/>
    </row>
    <row r="18" spans="1:8" ht="13.5" thickTop="1" x14ac:dyDescent="0.2">
      <c r="D18" s="64"/>
      <c r="E18" s="30" t="s">
        <v>4</v>
      </c>
      <c r="F18" s="130" t="s">
        <v>4</v>
      </c>
      <c r="G18" s="2"/>
      <c r="H18" s="1"/>
    </row>
    <row r="19" spans="1:8" x14ac:dyDescent="0.2">
      <c r="D19" s="64"/>
      <c r="E19" s="30" t="s">
        <v>4</v>
      </c>
      <c r="F19" s="130" t="s">
        <v>4</v>
      </c>
      <c r="G19" s="2"/>
      <c r="H19" s="1"/>
    </row>
    <row r="20" spans="1:8" x14ac:dyDescent="0.2">
      <c r="D20" s="64"/>
      <c r="E20" s="30" t="s">
        <v>4</v>
      </c>
      <c r="F20" s="130" t="s">
        <v>4</v>
      </c>
      <c r="G20" s="2"/>
      <c r="H20" s="1"/>
    </row>
    <row r="21" spans="1:8" ht="13.5" thickBot="1" x14ac:dyDescent="0.25">
      <c r="D21" s="65"/>
      <c r="E21" s="206" t="s">
        <v>4</v>
      </c>
      <c r="F21" s="207" t="s">
        <v>4</v>
      </c>
      <c r="G21" s="2"/>
      <c r="H21" s="1"/>
    </row>
    <row r="22" spans="1:8" ht="14.25" thickTop="1" thickBot="1" x14ac:dyDescent="0.25">
      <c r="D22" s="28"/>
      <c r="E22" s="101" t="s">
        <v>14</v>
      </c>
      <c r="F22" s="156">
        <f>C17</f>
        <v>450.5</v>
      </c>
      <c r="G22" s="2"/>
      <c r="H22" s="1"/>
    </row>
    <row r="23" spans="1:8" ht="14.25" thickTop="1" thickBot="1" x14ac:dyDescent="0.25">
      <c r="D23" s="28"/>
      <c r="E23" s="102" t="s">
        <v>18</v>
      </c>
      <c r="F23" s="156">
        <f>SUM(F7:F21)</f>
        <v>308</v>
      </c>
      <c r="G23" s="2"/>
      <c r="H23" s="1"/>
    </row>
    <row r="24" spans="1:8" ht="14.25" thickTop="1" thickBot="1" x14ac:dyDescent="0.25">
      <c r="D24" s="28"/>
      <c r="E24" s="102" t="s">
        <v>0</v>
      </c>
      <c r="F24" s="156">
        <f>SUM(F22+F23)</f>
        <v>758.5</v>
      </c>
      <c r="G24" s="2"/>
      <c r="H24" s="1"/>
    </row>
    <row r="25" spans="1:8" ht="13.5" thickTop="1" x14ac:dyDescent="0.2">
      <c r="D25" s="25"/>
      <c r="E25" s="1"/>
      <c r="F25" s="1"/>
      <c r="G25" s="1"/>
      <c r="H25" s="1"/>
    </row>
  </sheetData>
  <mergeCells count="4">
    <mergeCell ref="A1:F1"/>
    <mergeCell ref="A2:G2"/>
    <mergeCell ref="A5:C5"/>
    <mergeCell ref="E5:F5"/>
  </mergeCells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E3" sqref="E3"/>
    </sheetView>
  </sheetViews>
  <sheetFormatPr defaultRowHeight="12.75" x14ac:dyDescent="0.2"/>
  <sheetData>
    <row r="1" spans="1:10" x14ac:dyDescent="0.2">
      <c r="A1" s="247" t="s">
        <v>48</v>
      </c>
      <c r="B1" s="247"/>
      <c r="C1" s="247"/>
      <c r="D1" s="247"/>
      <c r="E1" s="247"/>
      <c r="F1" s="247"/>
      <c r="G1" s="25"/>
    </row>
    <row r="2" spans="1:10" x14ac:dyDescent="0.2">
      <c r="A2" s="247" t="s">
        <v>30</v>
      </c>
      <c r="B2" s="247"/>
      <c r="C2" s="247"/>
      <c r="D2" s="247"/>
      <c r="E2" s="247"/>
      <c r="F2" s="247"/>
      <c r="G2" s="247"/>
      <c r="H2" s="56"/>
      <c r="I2" s="56"/>
    </row>
    <row r="3" spans="1:10" x14ac:dyDescent="0.2">
      <c r="A3" s="26"/>
      <c r="B3" s="33" t="s">
        <v>4</v>
      </c>
      <c r="C3" s="38" t="s">
        <v>67</v>
      </c>
      <c r="D3" s="26"/>
      <c r="E3" s="142"/>
      <c r="F3" s="26"/>
      <c r="G3" s="26"/>
      <c r="H3" s="56"/>
      <c r="I3" s="56"/>
    </row>
    <row r="4" spans="1:10" x14ac:dyDescent="0.2">
      <c r="A4" s="27"/>
      <c r="B4" s="31"/>
      <c r="C4" s="27"/>
      <c r="D4" s="27"/>
      <c r="E4" s="34"/>
      <c r="F4" s="27"/>
      <c r="G4" s="27"/>
      <c r="H4" s="56"/>
      <c r="I4" s="56"/>
    </row>
    <row r="5" spans="1:10" x14ac:dyDescent="0.2">
      <c r="A5" s="248" t="s">
        <v>23</v>
      </c>
      <c r="B5" s="248"/>
      <c r="C5" s="248"/>
      <c r="D5" s="195"/>
      <c r="E5" s="249" t="s">
        <v>18</v>
      </c>
      <c r="F5" s="249"/>
      <c r="G5" s="27"/>
      <c r="H5" s="56"/>
      <c r="I5" s="56"/>
    </row>
    <row r="6" spans="1:10" x14ac:dyDescent="0.2">
      <c r="A6" s="193" t="s">
        <v>19</v>
      </c>
      <c r="B6" s="109"/>
      <c r="C6" s="193">
        <f>SUM(1*B6)</f>
        <v>0</v>
      </c>
      <c r="D6" s="196"/>
      <c r="E6" s="193" t="s">
        <v>2</v>
      </c>
      <c r="F6" s="193" t="s">
        <v>3</v>
      </c>
      <c r="G6" s="27"/>
      <c r="H6" s="56"/>
      <c r="I6" s="56"/>
    </row>
    <row r="7" spans="1:10" x14ac:dyDescent="0.2">
      <c r="A7" s="12" t="s">
        <v>20</v>
      </c>
      <c r="B7" s="13"/>
      <c r="C7" s="193">
        <f>SUM(5*B7)</f>
        <v>0</v>
      </c>
      <c r="D7" s="196"/>
      <c r="E7" s="74"/>
      <c r="F7" s="130"/>
      <c r="G7" s="27"/>
      <c r="H7" s="56"/>
      <c r="I7" s="56"/>
    </row>
    <row r="8" spans="1:10" x14ac:dyDescent="0.2">
      <c r="A8" s="13" t="s">
        <v>21</v>
      </c>
      <c r="B8" s="13"/>
      <c r="C8" s="193">
        <f>SUM(10*B8)</f>
        <v>0</v>
      </c>
      <c r="D8" s="196"/>
      <c r="E8" s="109"/>
      <c r="F8" s="130"/>
      <c r="G8" s="27"/>
      <c r="H8" s="56"/>
      <c r="I8" s="56"/>
    </row>
    <row r="9" spans="1:10" ht="18" x14ac:dyDescent="0.25">
      <c r="A9" s="13" t="s">
        <v>22</v>
      </c>
      <c r="B9" s="13"/>
      <c r="C9" s="193">
        <f>SUM(20*B9)</f>
        <v>0</v>
      </c>
      <c r="D9" s="196"/>
      <c r="E9" s="109"/>
      <c r="F9" s="130"/>
      <c r="G9" s="27"/>
      <c r="H9" s="197"/>
      <c r="I9" s="198"/>
      <c r="J9" s="40"/>
    </row>
    <row r="10" spans="1:10" x14ac:dyDescent="0.2">
      <c r="A10" s="13" t="s">
        <v>46</v>
      </c>
      <c r="B10" s="13"/>
      <c r="C10" s="193">
        <f>SUM(50*B10)</f>
        <v>0</v>
      </c>
      <c r="D10" s="196"/>
      <c r="E10" s="109"/>
      <c r="F10" s="130"/>
      <c r="G10" s="27"/>
      <c r="H10" s="199"/>
      <c r="I10" s="200"/>
      <c r="J10" s="4"/>
    </row>
    <row r="11" spans="1:10" x14ac:dyDescent="0.2">
      <c r="A11" s="13" t="s">
        <v>87</v>
      </c>
      <c r="B11" s="13"/>
      <c r="C11" s="193">
        <f>SUM(100*B11)</f>
        <v>0</v>
      </c>
      <c r="D11" s="196"/>
      <c r="E11" s="109"/>
      <c r="F11" s="130"/>
      <c r="G11" s="27"/>
      <c r="H11" s="199"/>
      <c r="I11" s="200"/>
      <c r="J11" s="4"/>
    </row>
    <row r="12" spans="1:10" x14ac:dyDescent="0.2">
      <c r="A12" s="13" t="s">
        <v>24</v>
      </c>
      <c r="B12" s="13"/>
      <c r="C12" s="193">
        <f>SUM(0.01*B12)</f>
        <v>0</v>
      </c>
      <c r="D12" s="196"/>
      <c r="E12" s="109"/>
      <c r="F12" s="130"/>
      <c r="G12" s="27"/>
      <c r="H12" s="199"/>
      <c r="I12" s="200"/>
      <c r="J12" s="4"/>
    </row>
    <row r="13" spans="1:10" x14ac:dyDescent="0.2">
      <c r="A13" s="13" t="s">
        <v>25</v>
      </c>
      <c r="B13" s="13"/>
      <c r="C13" s="193">
        <f>SUM(0.05*B13)</f>
        <v>0</v>
      </c>
      <c r="D13" s="196"/>
      <c r="E13" s="109"/>
      <c r="F13" s="130"/>
      <c r="G13" s="27"/>
      <c r="H13" s="199"/>
      <c r="I13" s="200"/>
      <c r="J13" s="4"/>
    </row>
    <row r="14" spans="1:10" x14ac:dyDescent="0.2">
      <c r="A14" s="13" t="s">
        <v>26</v>
      </c>
      <c r="B14" s="13"/>
      <c r="C14" s="193">
        <f>SUM(0.1*B14)</f>
        <v>0</v>
      </c>
      <c r="D14" s="196"/>
      <c r="E14" s="109"/>
      <c r="F14" s="130"/>
      <c r="G14" s="27"/>
      <c r="H14" s="199"/>
      <c r="I14" s="200"/>
      <c r="J14" s="4"/>
    </row>
    <row r="15" spans="1:10" x14ac:dyDescent="0.2">
      <c r="A15" s="13" t="s">
        <v>27</v>
      </c>
      <c r="B15" s="13"/>
      <c r="C15" s="193">
        <f>SUM(0.25*B15)</f>
        <v>0</v>
      </c>
      <c r="D15" s="196"/>
      <c r="E15" s="109"/>
      <c r="F15" s="130"/>
      <c r="G15" s="27"/>
      <c r="H15" s="199"/>
      <c r="I15" s="200"/>
      <c r="J15" s="4"/>
    </row>
    <row r="16" spans="1:10" x14ac:dyDescent="0.2">
      <c r="A16" s="192" t="s">
        <v>28</v>
      </c>
      <c r="B16" s="109"/>
      <c r="C16" s="193">
        <f>SUM(0.5*B16)</f>
        <v>0</v>
      </c>
      <c r="D16" s="196"/>
      <c r="E16" s="192"/>
      <c r="F16" s="130"/>
      <c r="G16" s="27"/>
      <c r="H16" s="199"/>
      <c r="I16" s="200"/>
      <c r="J16" s="4"/>
    </row>
    <row r="17" spans="1:10" x14ac:dyDescent="0.2">
      <c r="A17" s="192" t="s">
        <v>0</v>
      </c>
      <c r="B17" s="109" t="s">
        <v>14</v>
      </c>
      <c r="C17" s="194">
        <f>SUM(C6:C16)</f>
        <v>0</v>
      </c>
      <c r="D17" s="191"/>
      <c r="E17" s="192"/>
      <c r="F17" s="130"/>
      <c r="G17" s="27"/>
      <c r="H17" s="199"/>
      <c r="I17" s="200"/>
      <c r="J17" s="4"/>
    </row>
    <row r="18" spans="1:10" x14ac:dyDescent="0.2">
      <c r="A18" s="190"/>
      <c r="B18" s="190"/>
      <c r="C18" s="190"/>
      <c r="D18" s="191"/>
      <c r="E18" s="192"/>
      <c r="F18" s="130"/>
      <c r="G18" s="27"/>
      <c r="H18" s="199"/>
      <c r="I18" s="200"/>
      <c r="J18" s="4"/>
    </row>
    <row r="19" spans="1:10" x14ac:dyDescent="0.2">
      <c r="A19" s="190"/>
      <c r="B19" s="190"/>
      <c r="C19" s="190"/>
      <c r="D19" s="191"/>
      <c r="E19" s="192"/>
      <c r="F19" s="130"/>
      <c r="G19" s="27"/>
      <c r="H19" s="199"/>
      <c r="I19" s="200"/>
      <c r="J19" s="4"/>
    </row>
    <row r="20" spans="1:10" x14ac:dyDescent="0.2">
      <c r="A20" s="190"/>
      <c r="B20" s="190"/>
      <c r="C20" s="190"/>
      <c r="D20" s="191"/>
      <c r="E20" s="192"/>
      <c r="F20" s="130"/>
      <c r="G20" s="27"/>
      <c r="H20" s="199"/>
      <c r="I20" s="200"/>
      <c r="J20" s="4"/>
    </row>
    <row r="21" spans="1:10" x14ac:dyDescent="0.2">
      <c r="A21" s="190"/>
      <c r="B21" s="190"/>
      <c r="C21" s="190"/>
      <c r="D21" s="191"/>
      <c r="E21" s="204"/>
      <c r="F21" s="205"/>
      <c r="G21" s="27"/>
      <c r="H21" s="199"/>
      <c r="I21" s="200"/>
      <c r="J21" s="4"/>
    </row>
    <row r="22" spans="1:10" x14ac:dyDescent="0.2">
      <c r="A22" s="190"/>
      <c r="B22" s="190"/>
      <c r="C22" s="190"/>
      <c r="D22" s="194"/>
      <c r="E22" s="192" t="s">
        <v>14</v>
      </c>
      <c r="F22" s="130">
        <f>C17</f>
        <v>0</v>
      </c>
      <c r="G22" s="27"/>
      <c r="H22" s="199"/>
      <c r="I22" s="200"/>
      <c r="J22" s="4"/>
    </row>
    <row r="23" spans="1:10" x14ac:dyDescent="0.2">
      <c r="A23" s="190"/>
      <c r="B23" s="190"/>
      <c r="C23" s="190"/>
      <c r="D23" s="194"/>
      <c r="E23" s="74" t="s">
        <v>18</v>
      </c>
      <c r="F23" s="130">
        <f>SUM(F7:F19)</f>
        <v>0</v>
      </c>
      <c r="G23" s="27"/>
      <c r="H23" s="199"/>
      <c r="I23" s="200"/>
      <c r="J23" s="4"/>
    </row>
    <row r="24" spans="1:10" x14ac:dyDescent="0.2">
      <c r="A24" s="190"/>
      <c r="B24" s="190"/>
      <c r="C24" s="190"/>
      <c r="D24" s="194"/>
      <c r="E24" s="74" t="s">
        <v>0</v>
      </c>
      <c r="F24" s="130">
        <f>SUM(F22+F23)</f>
        <v>0</v>
      </c>
      <c r="G24" s="27"/>
      <c r="H24" s="199"/>
      <c r="I24" s="200"/>
      <c r="J24" s="4"/>
    </row>
    <row r="25" spans="1:10" x14ac:dyDescent="0.2">
      <c r="A25" s="56"/>
      <c r="B25" s="203"/>
      <c r="C25" s="203"/>
      <c r="D25" s="201"/>
      <c r="E25" s="201"/>
      <c r="F25" s="201"/>
      <c r="G25" s="31"/>
      <c r="H25" s="199"/>
      <c r="I25" s="200"/>
      <c r="J25" s="4"/>
    </row>
    <row r="26" spans="1:10" x14ac:dyDescent="0.2">
      <c r="A26" s="56"/>
      <c r="B26" s="203"/>
      <c r="C26" s="203"/>
      <c r="D26" s="201"/>
      <c r="E26" s="201"/>
      <c r="F26" s="201"/>
      <c r="G26" s="31"/>
      <c r="H26" s="199"/>
      <c r="I26" s="200"/>
      <c r="J26" s="4"/>
    </row>
    <row r="27" spans="1:10" x14ac:dyDescent="0.2">
      <c r="A27" s="56"/>
      <c r="B27" s="203"/>
      <c r="C27" s="203"/>
      <c r="D27" s="201"/>
      <c r="E27" s="201"/>
      <c r="F27" s="201"/>
      <c r="G27" s="31"/>
      <c r="H27" s="199"/>
      <c r="I27" s="200"/>
      <c r="J27" s="4"/>
    </row>
    <row r="28" spans="1:10" x14ac:dyDescent="0.2">
      <c r="A28" s="56"/>
      <c r="B28" s="203"/>
      <c r="C28" s="203"/>
      <c r="D28" s="201"/>
      <c r="E28" s="201"/>
      <c r="F28" s="201"/>
      <c r="G28" s="31"/>
      <c r="H28" s="199"/>
      <c r="I28" s="200"/>
      <c r="J28" s="4"/>
    </row>
    <row r="29" spans="1:10" x14ac:dyDescent="0.2">
      <c r="A29" s="56"/>
      <c r="B29" s="203"/>
      <c r="C29" s="203"/>
      <c r="D29" s="201"/>
      <c r="E29" s="201"/>
      <c r="F29" s="201"/>
      <c r="G29" s="31"/>
      <c r="H29" s="199"/>
      <c r="I29" s="200"/>
      <c r="J29" s="4"/>
    </row>
    <row r="30" spans="1:10" x14ac:dyDescent="0.2">
      <c r="A30" s="56"/>
      <c r="B30" s="203"/>
      <c r="C30" s="203"/>
      <c r="D30" s="201"/>
      <c r="E30" s="201"/>
      <c r="F30" s="201"/>
      <c r="G30" s="31"/>
      <c r="H30" s="199"/>
      <c r="I30" s="200"/>
      <c r="J30" s="4"/>
    </row>
    <row r="31" spans="1:10" x14ac:dyDescent="0.2">
      <c r="A31" s="56"/>
      <c r="B31" s="203"/>
      <c r="C31" s="203"/>
      <c r="D31" s="201"/>
      <c r="E31" s="201"/>
      <c r="F31" s="201"/>
      <c r="G31" s="31"/>
      <c r="H31" s="199"/>
      <c r="I31" s="200"/>
      <c r="J31" s="4"/>
    </row>
    <row r="32" spans="1:10" x14ac:dyDescent="0.2">
      <c r="A32" s="56"/>
      <c r="B32" s="203"/>
      <c r="C32" s="203"/>
      <c r="D32" s="201"/>
      <c r="E32" s="201"/>
      <c r="F32" s="201"/>
      <c r="G32" s="31"/>
      <c r="H32" s="199"/>
      <c r="I32" s="200"/>
      <c r="J32" s="4"/>
    </row>
    <row r="33" spans="1:9" x14ac:dyDescent="0.2">
      <c r="A33" s="56"/>
      <c r="B33" s="25"/>
      <c r="C33" s="25"/>
      <c r="D33" s="25"/>
      <c r="E33" s="25"/>
      <c r="F33" s="25"/>
      <c r="G33" s="25"/>
      <c r="H33" s="201"/>
      <c r="I33" s="25"/>
    </row>
    <row r="34" spans="1:9" x14ac:dyDescent="0.2">
      <c r="A34" s="56"/>
      <c r="B34" s="25"/>
      <c r="C34" s="25"/>
      <c r="D34" s="25"/>
      <c r="E34" s="25"/>
      <c r="F34" s="25"/>
      <c r="G34" s="25"/>
      <c r="H34" s="201"/>
      <c r="I34" s="25"/>
    </row>
    <row r="35" spans="1:9" x14ac:dyDescent="0.2">
      <c r="A35" s="56"/>
      <c r="B35" s="56"/>
      <c r="C35" s="56"/>
      <c r="D35" s="56"/>
      <c r="E35" s="56"/>
      <c r="F35" s="56"/>
      <c r="G35" s="56"/>
      <c r="H35" s="202"/>
      <c r="I35" s="56"/>
    </row>
    <row r="36" spans="1:9" x14ac:dyDescent="0.2">
      <c r="A36" s="56"/>
      <c r="B36" s="56"/>
      <c r="C36" s="56"/>
      <c r="D36" s="56"/>
      <c r="E36" s="56"/>
      <c r="F36" s="56"/>
      <c r="G36" s="56"/>
      <c r="H36" s="56"/>
      <c r="I36" s="56"/>
    </row>
    <row r="37" spans="1:9" x14ac:dyDescent="0.2">
      <c r="A37" s="56"/>
      <c r="B37" s="56"/>
      <c r="C37" s="56"/>
      <c r="D37" s="56"/>
      <c r="E37" s="56"/>
      <c r="F37" s="56"/>
      <c r="G37" s="56"/>
      <c r="H37" s="56"/>
      <c r="I37" s="56"/>
    </row>
    <row r="38" spans="1:9" x14ac:dyDescent="0.2">
      <c r="A38" s="56"/>
      <c r="B38" s="56"/>
      <c r="C38" s="56"/>
      <c r="D38" s="56"/>
      <c r="E38" s="56"/>
      <c r="F38" s="56"/>
      <c r="G38" s="56"/>
      <c r="H38" s="56"/>
      <c r="I38" s="56"/>
    </row>
    <row r="39" spans="1:9" x14ac:dyDescent="0.2">
      <c r="A39" s="56"/>
      <c r="B39" s="56"/>
      <c r="C39" s="56"/>
      <c r="D39" s="56"/>
      <c r="E39" s="56"/>
      <c r="F39" s="56"/>
      <c r="G39" s="56"/>
      <c r="H39" s="56"/>
      <c r="I39" s="56"/>
    </row>
    <row r="40" spans="1:9" x14ac:dyDescent="0.2">
      <c r="A40" s="56"/>
      <c r="B40" s="56"/>
      <c r="C40" s="56"/>
      <c r="D40" s="56"/>
      <c r="E40" s="56"/>
      <c r="F40" s="56"/>
      <c r="G40" s="56"/>
      <c r="H40" s="56"/>
      <c r="I40" s="56"/>
    </row>
    <row r="41" spans="1:9" x14ac:dyDescent="0.2">
      <c r="A41" s="56"/>
      <c r="B41" s="56"/>
      <c r="C41" s="56"/>
      <c r="D41" s="56"/>
      <c r="E41" s="56"/>
      <c r="F41" s="56"/>
      <c r="G41" s="56"/>
      <c r="H41" s="56"/>
      <c r="I41" s="56"/>
    </row>
    <row r="42" spans="1:9" x14ac:dyDescent="0.2">
      <c r="A42" s="56"/>
      <c r="B42" s="56"/>
      <c r="C42" s="56"/>
      <c r="D42" s="56"/>
      <c r="E42" s="56"/>
      <c r="F42" s="56"/>
      <c r="G42" s="56"/>
      <c r="H42" s="56"/>
      <c r="I42" s="56"/>
    </row>
  </sheetData>
  <mergeCells count="4">
    <mergeCell ref="A1:F1"/>
    <mergeCell ref="A2:G2"/>
    <mergeCell ref="A5:C5"/>
    <mergeCell ref="E5:F5"/>
  </mergeCells>
  <dataValidations count="3">
    <dataValidation type="list" allowBlank="1" showInputMessage="1" showErrorMessage="1" sqref="D11:D31">
      <formula1>"Amity Rescue,Belmont Fire Co"</formula1>
    </dataValidation>
    <dataValidation type="list" allowBlank="1" showInputMessage="1" showErrorMessage="1" sqref="E11:E31">
      <formula1>"Bingo,Bell Jar,Bingo License,Bell Jar License"</formula1>
    </dataValidation>
    <dataValidation type="list" allowBlank="1" showInputMessage="1" showErrorMessage="1" sqref="F11:F31">
      <formula1>"Check,Cash"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E3" sqref="E3"/>
    </sheetView>
  </sheetViews>
  <sheetFormatPr defaultRowHeight="12.75" x14ac:dyDescent="0.2"/>
  <sheetData>
    <row r="1" spans="1:8" x14ac:dyDescent="0.2">
      <c r="A1" s="247" t="s">
        <v>48</v>
      </c>
      <c r="B1" s="247"/>
      <c r="C1" s="247"/>
      <c r="D1" s="247"/>
      <c r="E1" s="247"/>
      <c r="F1" s="247"/>
      <c r="G1" s="25"/>
    </row>
    <row r="2" spans="1:8" x14ac:dyDescent="0.2">
      <c r="A2" s="247" t="s">
        <v>30</v>
      </c>
      <c r="B2" s="247"/>
      <c r="C2" s="247"/>
      <c r="D2" s="247"/>
      <c r="E2" s="247"/>
      <c r="F2" s="247"/>
      <c r="G2" s="247"/>
      <c r="H2" s="56"/>
    </row>
    <row r="3" spans="1:8" x14ac:dyDescent="0.2">
      <c r="A3" s="26"/>
      <c r="B3" s="33" t="s">
        <v>4</v>
      </c>
      <c r="C3" s="38" t="s">
        <v>67</v>
      </c>
      <c r="D3" s="26"/>
      <c r="E3" s="142"/>
      <c r="F3" s="26"/>
      <c r="G3" s="26"/>
      <c r="H3" s="56"/>
    </row>
    <row r="4" spans="1:8" x14ac:dyDescent="0.2">
      <c r="A4" s="27"/>
      <c r="B4" s="31"/>
      <c r="C4" s="27"/>
      <c r="D4" s="27"/>
      <c r="E4" s="34"/>
      <c r="F4" s="27"/>
      <c r="G4" s="27"/>
      <c r="H4" s="56"/>
    </row>
    <row r="5" spans="1:8" x14ac:dyDescent="0.2">
      <c r="A5" s="248" t="s">
        <v>23</v>
      </c>
      <c r="B5" s="248"/>
      <c r="C5" s="248"/>
      <c r="D5" s="195"/>
      <c r="E5" s="249" t="s">
        <v>18</v>
      </c>
      <c r="F5" s="249"/>
      <c r="G5" s="27"/>
      <c r="H5" s="56"/>
    </row>
    <row r="6" spans="1:8" x14ac:dyDescent="0.2">
      <c r="A6" s="193" t="s">
        <v>19</v>
      </c>
      <c r="B6" s="109"/>
      <c r="C6" s="193">
        <f>SUM(1*B6)</f>
        <v>0</v>
      </c>
      <c r="D6" s="196"/>
      <c r="E6" s="193" t="s">
        <v>2</v>
      </c>
      <c r="F6" s="193" t="s">
        <v>3</v>
      </c>
      <c r="G6" s="27"/>
      <c r="H6" s="56"/>
    </row>
    <row r="7" spans="1:8" x14ac:dyDescent="0.2">
      <c r="A7" s="12" t="s">
        <v>20</v>
      </c>
      <c r="B7" s="13"/>
      <c r="C7" s="193">
        <f>SUM(5*B7)</f>
        <v>0</v>
      </c>
      <c r="D7" s="196"/>
      <c r="E7" s="74"/>
      <c r="F7" s="130"/>
      <c r="G7" s="27"/>
      <c r="H7" s="56"/>
    </row>
    <row r="8" spans="1:8" x14ac:dyDescent="0.2">
      <c r="A8" s="13" t="s">
        <v>21</v>
      </c>
      <c r="B8" s="13"/>
      <c r="C8" s="193">
        <f>SUM(10*B8)</f>
        <v>0</v>
      </c>
      <c r="D8" s="196"/>
      <c r="E8" s="109"/>
      <c r="F8" s="130"/>
      <c r="G8" s="27"/>
      <c r="H8" s="56"/>
    </row>
    <row r="9" spans="1:8" ht="18" x14ac:dyDescent="0.25">
      <c r="A9" s="13" t="s">
        <v>22</v>
      </c>
      <c r="B9" s="13"/>
      <c r="C9" s="193">
        <f>SUM(20*B9)</f>
        <v>0</v>
      </c>
      <c r="D9" s="196"/>
      <c r="E9" s="109"/>
      <c r="F9" s="130"/>
      <c r="G9" s="27"/>
      <c r="H9" s="197"/>
    </row>
    <row r="10" spans="1:8" x14ac:dyDescent="0.2">
      <c r="A10" s="13" t="s">
        <v>46</v>
      </c>
      <c r="B10" s="13"/>
      <c r="C10" s="193">
        <f>SUM(50*B10)</f>
        <v>0</v>
      </c>
      <c r="D10" s="196"/>
      <c r="E10" s="109"/>
      <c r="F10" s="130"/>
      <c r="G10" s="27"/>
      <c r="H10" s="199"/>
    </row>
    <row r="11" spans="1:8" x14ac:dyDescent="0.2">
      <c r="A11" s="13" t="s">
        <v>87</v>
      </c>
      <c r="B11" s="13"/>
      <c r="C11" s="193">
        <f>SUM(100*B11)</f>
        <v>0</v>
      </c>
      <c r="D11" s="196"/>
      <c r="E11" s="109"/>
      <c r="F11" s="130"/>
      <c r="G11" s="27"/>
      <c r="H11" s="199"/>
    </row>
    <row r="12" spans="1:8" x14ac:dyDescent="0.2">
      <c r="A12" s="13" t="s">
        <v>24</v>
      </c>
      <c r="B12" s="13"/>
      <c r="C12" s="193">
        <f>SUM(0.01*B12)</f>
        <v>0</v>
      </c>
      <c r="D12" s="196"/>
      <c r="E12" s="109"/>
      <c r="F12" s="130"/>
      <c r="G12" s="27"/>
      <c r="H12" s="199"/>
    </row>
    <row r="13" spans="1:8" x14ac:dyDescent="0.2">
      <c r="A13" s="13" t="s">
        <v>25</v>
      </c>
      <c r="B13" s="13"/>
      <c r="C13" s="193">
        <f>SUM(0.05*B13)</f>
        <v>0</v>
      </c>
      <c r="D13" s="196"/>
      <c r="E13" s="109"/>
      <c r="F13" s="130"/>
      <c r="G13" s="27"/>
      <c r="H13" s="199"/>
    </row>
    <row r="14" spans="1:8" x14ac:dyDescent="0.2">
      <c r="A14" s="13" t="s">
        <v>26</v>
      </c>
      <c r="B14" s="13"/>
      <c r="C14" s="193">
        <f>SUM(0.1*B14)</f>
        <v>0</v>
      </c>
      <c r="D14" s="196"/>
      <c r="E14" s="109"/>
      <c r="F14" s="130"/>
      <c r="G14" s="27"/>
      <c r="H14" s="199"/>
    </row>
    <row r="15" spans="1:8" x14ac:dyDescent="0.2">
      <c r="A15" s="13" t="s">
        <v>27</v>
      </c>
      <c r="B15" s="13"/>
      <c r="C15" s="193">
        <f>SUM(0.25*B15)</f>
        <v>0</v>
      </c>
      <c r="D15" s="196"/>
      <c r="E15" s="109"/>
      <c r="F15" s="130"/>
      <c r="G15" s="27"/>
      <c r="H15" s="199"/>
    </row>
    <row r="16" spans="1:8" x14ac:dyDescent="0.2">
      <c r="A16" s="192" t="s">
        <v>28</v>
      </c>
      <c r="B16" s="109"/>
      <c r="C16" s="193">
        <f>SUM(0.5*B16)</f>
        <v>0</v>
      </c>
      <c r="D16" s="196"/>
      <c r="E16" s="192"/>
      <c r="F16" s="130"/>
      <c r="G16" s="27"/>
      <c r="H16" s="199"/>
    </row>
    <row r="17" spans="1:8" x14ac:dyDescent="0.2">
      <c r="A17" s="192" t="s">
        <v>0</v>
      </c>
      <c r="B17" s="109" t="s">
        <v>14</v>
      </c>
      <c r="C17" s="194">
        <f>SUM(C6:C16)</f>
        <v>0</v>
      </c>
      <c r="D17" s="191"/>
      <c r="E17" s="192"/>
      <c r="F17" s="130"/>
      <c r="G17" s="27"/>
      <c r="H17" s="199"/>
    </row>
    <row r="18" spans="1:8" x14ac:dyDescent="0.2">
      <c r="A18" s="190"/>
      <c r="B18" s="190"/>
      <c r="C18" s="190"/>
      <c r="D18" s="191"/>
      <c r="E18" s="192"/>
      <c r="F18" s="130"/>
      <c r="G18" s="27"/>
      <c r="H18" s="199"/>
    </row>
    <row r="19" spans="1:8" x14ac:dyDescent="0.2">
      <c r="A19" s="190"/>
      <c r="B19" s="190"/>
      <c r="C19" s="190"/>
      <c r="D19" s="191"/>
      <c r="E19" s="192"/>
      <c r="F19" s="130"/>
      <c r="G19" s="27"/>
      <c r="H19" s="199"/>
    </row>
    <row r="20" spans="1:8" x14ac:dyDescent="0.2">
      <c r="A20" s="190"/>
      <c r="B20" s="190"/>
      <c r="C20" s="190"/>
      <c r="D20" s="191"/>
      <c r="E20" s="192"/>
      <c r="F20" s="130"/>
      <c r="G20" s="27"/>
      <c r="H20" s="199"/>
    </row>
    <row r="21" spans="1:8" x14ac:dyDescent="0.2">
      <c r="A21" s="190"/>
      <c r="B21" s="190"/>
      <c r="C21" s="190"/>
      <c r="D21" s="191"/>
      <c r="E21" s="204"/>
      <c r="F21" s="205"/>
      <c r="G21" s="27"/>
      <c r="H21" s="199"/>
    </row>
    <row r="22" spans="1:8" x14ac:dyDescent="0.2">
      <c r="A22" s="190"/>
      <c r="B22" s="190"/>
      <c r="C22" s="190"/>
      <c r="D22" s="194"/>
      <c r="E22" s="192" t="s">
        <v>14</v>
      </c>
      <c r="F22" s="130">
        <f>C17</f>
        <v>0</v>
      </c>
      <c r="G22" s="27"/>
      <c r="H22" s="199"/>
    </row>
    <row r="23" spans="1:8" x14ac:dyDescent="0.2">
      <c r="A23" s="190"/>
      <c r="B23" s="190"/>
      <c r="C23" s="190"/>
      <c r="D23" s="194"/>
      <c r="E23" s="74" t="s">
        <v>18</v>
      </c>
      <c r="F23" s="130">
        <f>SUM(F7:F19)</f>
        <v>0</v>
      </c>
      <c r="G23" s="27"/>
      <c r="H23" s="199"/>
    </row>
    <row r="24" spans="1:8" x14ac:dyDescent="0.2">
      <c r="A24" s="190"/>
      <c r="B24" s="190"/>
      <c r="C24" s="190"/>
      <c r="D24" s="194"/>
      <c r="E24" s="74" t="s">
        <v>0</v>
      </c>
      <c r="F24" s="130">
        <f>SUM(F22+F23)</f>
        <v>0</v>
      </c>
      <c r="G24" s="27"/>
      <c r="H24" s="199"/>
    </row>
  </sheetData>
  <mergeCells count="4">
    <mergeCell ref="A1:F1"/>
    <mergeCell ref="A2:G2"/>
    <mergeCell ref="A5:C5"/>
    <mergeCell ref="E5:F5"/>
  </mergeCells>
  <dataValidations count="3">
    <dataValidation type="list" allowBlank="1" showInputMessage="1" showErrorMessage="1" sqref="F11:F24">
      <formula1>"Check,Cash"</formula1>
    </dataValidation>
    <dataValidation type="list" allowBlank="1" showInputMessage="1" showErrorMessage="1" sqref="E11:E24">
      <formula1>"Bingo,Bell Jar,Bingo License,Bell Jar License"</formula1>
    </dataValidation>
    <dataValidation type="list" allowBlank="1" showInputMessage="1" showErrorMessage="1" sqref="D11:D24">
      <formula1>"Amity Rescue,Belmont Fire Co"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4" workbookViewId="0">
      <selection activeCell="H24" sqref="H24"/>
    </sheetView>
  </sheetViews>
  <sheetFormatPr defaultRowHeight="9" x14ac:dyDescent="0.15"/>
  <cols>
    <col min="1" max="1" width="9.28515625" style="5" customWidth="1"/>
    <col min="2" max="2" width="13.140625" style="3" customWidth="1"/>
    <col min="3" max="3" width="7.28515625" style="7" customWidth="1"/>
    <col min="4" max="4" width="10.140625" style="3" bestFit="1" customWidth="1"/>
    <col min="5" max="5" width="8.5703125" style="3" customWidth="1"/>
    <col min="6" max="6" width="8.7109375" style="7" bestFit="1" customWidth="1"/>
    <col min="7" max="7" width="6.85546875" style="8" customWidth="1"/>
    <col min="8" max="8" width="12.140625" style="4" customWidth="1"/>
    <col min="9" max="16384" width="9.140625" style="4"/>
  </cols>
  <sheetData>
    <row r="1" spans="1:8" ht="18" customHeight="1" x14ac:dyDescent="0.2">
      <c r="A1" s="232" t="s">
        <v>39</v>
      </c>
      <c r="B1" s="232"/>
      <c r="C1" s="232"/>
      <c r="D1" s="232"/>
      <c r="E1" s="232"/>
      <c r="F1" s="232"/>
      <c r="G1" s="232"/>
    </row>
    <row r="2" spans="1:8" ht="18" customHeight="1" x14ac:dyDescent="0.25">
      <c r="A2" s="187"/>
      <c r="B2" s="187"/>
      <c r="C2" s="177"/>
      <c r="D2" s="179">
        <v>2021</v>
      </c>
      <c r="E2" s="178"/>
      <c r="F2" s="187"/>
      <c r="G2" s="187"/>
    </row>
    <row r="3" spans="1:8" ht="30" customHeight="1" x14ac:dyDescent="0.2">
      <c r="A3" s="107" t="s">
        <v>9</v>
      </c>
      <c r="B3" s="108" t="s">
        <v>5</v>
      </c>
      <c r="C3" s="109" t="s">
        <v>10</v>
      </c>
      <c r="D3" s="108" t="s">
        <v>11</v>
      </c>
      <c r="E3" s="108" t="s">
        <v>12</v>
      </c>
      <c r="F3" s="109" t="s">
        <v>2</v>
      </c>
      <c r="G3" s="110" t="s">
        <v>93</v>
      </c>
      <c r="H3" s="74" t="s">
        <v>31</v>
      </c>
    </row>
    <row r="4" spans="1:8" ht="11.25" customHeight="1" x14ac:dyDescent="0.2">
      <c r="A4" s="107">
        <v>44441</v>
      </c>
      <c r="B4" s="108" t="s">
        <v>107</v>
      </c>
      <c r="C4" s="109">
        <v>1714</v>
      </c>
      <c r="D4" s="108" t="s">
        <v>108</v>
      </c>
      <c r="E4" s="112" t="s">
        <v>109</v>
      </c>
      <c r="F4" s="109">
        <v>1615</v>
      </c>
      <c r="G4" s="110">
        <v>8.5</v>
      </c>
      <c r="H4" s="111" t="s">
        <v>110</v>
      </c>
    </row>
    <row r="5" spans="1:8" ht="12" customHeight="1" x14ac:dyDescent="0.2">
      <c r="A5" s="107">
        <v>44446</v>
      </c>
      <c r="B5" s="108" t="s">
        <v>117</v>
      </c>
      <c r="C5" s="109">
        <v>1589</v>
      </c>
      <c r="D5" s="108" t="s">
        <v>119</v>
      </c>
      <c r="E5" s="108" t="s">
        <v>14</v>
      </c>
      <c r="F5" s="109"/>
      <c r="G5" s="110">
        <v>8.5</v>
      </c>
      <c r="H5" s="111" t="s">
        <v>120</v>
      </c>
    </row>
    <row r="6" spans="1:8" ht="12" customHeight="1" x14ac:dyDescent="0.2">
      <c r="A6" s="107">
        <v>44446</v>
      </c>
      <c r="B6" s="108" t="s">
        <v>118</v>
      </c>
      <c r="C6" s="109">
        <v>1876</v>
      </c>
      <c r="D6" s="108" t="s">
        <v>119</v>
      </c>
      <c r="E6" s="108" t="s">
        <v>109</v>
      </c>
      <c r="F6" s="109">
        <v>281469253</v>
      </c>
      <c r="G6" s="110">
        <v>8.5</v>
      </c>
      <c r="H6" s="111" t="s">
        <v>122</v>
      </c>
    </row>
    <row r="7" spans="1:8" ht="12" customHeight="1" x14ac:dyDescent="0.2">
      <c r="A7" s="107">
        <v>44446</v>
      </c>
      <c r="B7" s="108" t="s">
        <v>118</v>
      </c>
      <c r="C7" s="109">
        <v>1875</v>
      </c>
      <c r="D7" s="108" t="s">
        <v>119</v>
      </c>
      <c r="E7" s="108" t="s">
        <v>109</v>
      </c>
      <c r="F7" s="109"/>
      <c r="G7" s="110">
        <v>8.5</v>
      </c>
      <c r="H7" s="111" t="s">
        <v>121</v>
      </c>
    </row>
    <row r="8" spans="1:8" ht="12" customHeight="1" x14ac:dyDescent="0.2">
      <c r="A8" s="107">
        <v>44448</v>
      </c>
      <c r="B8" s="108" t="s">
        <v>128</v>
      </c>
      <c r="C8" s="109">
        <v>1571</v>
      </c>
      <c r="D8" s="108" t="s">
        <v>119</v>
      </c>
      <c r="E8" s="108" t="s">
        <v>14</v>
      </c>
      <c r="F8" s="109"/>
      <c r="G8" s="110">
        <v>8.5</v>
      </c>
      <c r="H8" s="111" t="s">
        <v>131</v>
      </c>
    </row>
    <row r="9" spans="1:8" ht="12" customHeight="1" x14ac:dyDescent="0.2">
      <c r="A9" s="107">
        <v>44448</v>
      </c>
      <c r="B9" s="108" t="s">
        <v>129</v>
      </c>
      <c r="C9" s="109">
        <v>1734</v>
      </c>
      <c r="D9" s="108" t="s">
        <v>119</v>
      </c>
      <c r="E9" s="108" t="s">
        <v>109</v>
      </c>
      <c r="F9" s="109"/>
      <c r="G9" s="110">
        <v>8.5</v>
      </c>
      <c r="H9" s="111" t="s">
        <v>132</v>
      </c>
    </row>
    <row r="10" spans="1:8" ht="12" customHeight="1" x14ac:dyDescent="0.2">
      <c r="A10" s="107">
        <v>44448</v>
      </c>
      <c r="B10" s="108" t="s">
        <v>130</v>
      </c>
      <c r="C10" s="109">
        <v>1825</v>
      </c>
      <c r="D10" s="108" t="s">
        <v>119</v>
      </c>
      <c r="E10" s="108" t="s">
        <v>109</v>
      </c>
      <c r="F10" s="109"/>
      <c r="G10" s="110">
        <v>18.5</v>
      </c>
      <c r="H10" s="111" t="s">
        <v>133</v>
      </c>
    </row>
    <row r="11" spans="1:8" ht="12" customHeight="1" x14ac:dyDescent="0.2">
      <c r="A11" s="107">
        <v>44449</v>
      </c>
      <c r="B11" s="108" t="s">
        <v>143</v>
      </c>
      <c r="C11" s="109">
        <v>1988</v>
      </c>
      <c r="D11" s="108" t="s">
        <v>108</v>
      </c>
      <c r="E11" s="108" t="s">
        <v>14</v>
      </c>
      <c r="F11" s="109"/>
      <c r="G11" s="110">
        <v>18.5</v>
      </c>
      <c r="H11" s="111" t="s">
        <v>144</v>
      </c>
    </row>
    <row r="12" spans="1:8" ht="12" customHeight="1" x14ac:dyDescent="0.2">
      <c r="A12" s="107">
        <v>44455</v>
      </c>
      <c r="B12" s="108" t="s">
        <v>148</v>
      </c>
      <c r="C12" s="109">
        <v>25310</v>
      </c>
      <c r="D12" s="108" t="s">
        <v>119</v>
      </c>
      <c r="E12" s="108" t="s">
        <v>14</v>
      </c>
      <c r="F12" s="109"/>
      <c r="G12" s="110">
        <v>91</v>
      </c>
      <c r="H12" s="111" t="s">
        <v>149</v>
      </c>
    </row>
    <row r="13" spans="1:8" ht="12" customHeight="1" x14ac:dyDescent="0.2">
      <c r="A13" s="107">
        <v>44455</v>
      </c>
      <c r="B13" s="108" t="s">
        <v>150</v>
      </c>
      <c r="C13" s="109">
        <v>1989</v>
      </c>
      <c r="D13" s="108" t="s">
        <v>108</v>
      </c>
      <c r="E13" s="108" t="s">
        <v>14</v>
      </c>
      <c r="F13" s="109"/>
      <c r="G13" s="110">
        <v>8.5</v>
      </c>
      <c r="H13" s="111" t="s">
        <v>151</v>
      </c>
    </row>
    <row r="14" spans="1:8" ht="12" customHeight="1" x14ac:dyDescent="0.2">
      <c r="A14" s="107">
        <v>44455</v>
      </c>
      <c r="B14" s="108" t="s">
        <v>150</v>
      </c>
      <c r="C14" s="109"/>
      <c r="D14" s="108" t="s">
        <v>52</v>
      </c>
      <c r="E14" s="108" t="s">
        <v>14</v>
      </c>
      <c r="F14" s="109"/>
      <c r="G14" s="110">
        <v>20</v>
      </c>
      <c r="H14" s="111" t="s">
        <v>152</v>
      </c>
    </row>
    <row r="15" spans="1:8" ht="12" customHeight="1" x14ac:dyDescent="0.2">
      <c r="A15" s="107">
        <v>44456</v>
      </c>
      <c r="B15" s="108" t="s">
        <v>156</v>
      </c>
      <c r="C15" s="109">
        <v>1990</v>
      </c>
      <c r="D15" s="108" t="s">
        <v>108</v>
      </c>
      <c r="E15" s="108" t="s">
        <v>14</v>
      </c>
      <c r="F15" s="109"/>
      <c r="G15" s="110">
        <v>8.5</v>
      </c>
      <c r="H15" s="111" t="s">
        <v>157</v>
      </c>
    </row>
    <row r="16" spans="1:8" ht="12" customHeight="1" x14ac:dyDescent="0.2">
      <c r="A16" s="107">
        <v>44456</v>
      </c>
      <c r="B16" s="108" t="s">
        <v>156</v>
      </c>
      <c r="C16" s="109">
        <v>1991</v>
      </c>
      <c r="D16" s="108" t="s">
        <v>108</v>
      </c>
      <c r="E16" s="108" t="s">
        <v>14</v>
      </c>
      <c r="F16" s="109"/>
      <c r="G16" s="110">
        <v>8.5</v>
      </c>
      <c r="H16" s="111" t="s">
        <v>158</v>
      </c>
    </row>
    <row r="17" spans="1:8" ht="12" customHeight="1" x14ac:dyDescent="0.2">
      <c r="A17" s="107">
        <v>44459</v>
      </c>
      <c r="B17" s="108" t="s">
        <v>159</v>
      </c>
      <c r="C17" s="109">
        <v>1413</v>
      </c>
      <c r="D17" s="108" t="s">
        <v>119</v>
      </c>
      <c r="E17" s="108" t="s">
        <v>109</v>
      </c>
      <c r="F17" s="109">
        <v>2831</v>
      </c>
      <c r="G17" s="110">
        <v>8.5</v>
      </c>
      <c r="H17" s="111" t="s">
        <v>160</v>
      </c>
    </row>
    <row r="18" spans="1:8" ht="12" customHeight="1" x14ac:dyDescent="0.2">
      <c r="A18" s="107" t="s">
        <v>161</v>
      </c>
      <c r="B18" s="108" t="s">
        <v>162</v>
      </c>
      <c r="C18" s="109">
        <v>1874</v>
      </c>
      <c r="D18" s="108" t="s">
        <v>119</v>
      </c>
      <c r="E18" s="108" t="s">
        <v>14</v>
      </c>
      <c r="F18" s="109"/>
      <c r="G18" s="113">
        <v>18.5</v>
      </c>
      <c r="H18" s="111" t="s">
        <v>163</v>
      </c>
    </row>
    <row r="19" spans="1:8" ht="12" customHeight="1" x14ac:dyDescent="0.2">
      <c r="A19" s="107">
        <v>44459</v>
      </c>
      <c r="B19" s="108" t="s">
        <v>162</v>
      </c>
      <c r="C19" s="109">
        <v>1860</v>
      </c>
      <c r="D19" s="108" t="s">
        <v>119</v>
      </c>
      <c r="E19" s="108" t="s">
        <v>14</v>
      </c>
      <c r="F19" s="109"/>
      <c r="G19" s="113">
        <v>8.5</v>
      </c>
      <c r="H19" s="111" t="s">
        <v>164</v>
      </c>
    </row>
    <row r="20" spans="1:8" ht="12" customHeight="1" x14ac:dyDescent="0.2">
      <c r="A20" s="107">
        <v>44469</v>
      </c>
      <c r="B20" s="108" t="s">
        <v>183</v>
      </c>
      <c r="C20" s="109">
        <v>1882</v>
      </c>
      <c r="D20" s="108" t="s">
        <v>119</v>
      </c>
      <c r="E20" s="108" t="s">
        <v>14</v>
      </c>
      <c r="F20" s="109"/>
      <c r="G20" s="113">
        <v>8.5</v>
      </c>
      <c r="H20" s="111" t="s">
        <v>184</v>
      </c>
    </row>
    <row r="21" spans="1:8" ht="12" customHeight="1" x14ac:dyDescent="0.2">
      <c r="A21" s="107">
        <v>44469</v>
      </c>
      <c r="B21" s="108" t="s">
        <v>185</v>
      </c>
      <c r="C21" s="109">
        <v>1719</v>
      </c>
      <c r="D21" s="108" t="s">
        <v>119</v>
      </c>
      <c r="E21" s="108" t="s">
        <v>14</v>
      </c>
      <c r="F21" s="109"/>
      <c r="G21" s="113">
        <v>18.5</v>
      </c>
      <c r="H21" s="111" t="s">
        <v>186</v>
      </c>
    </row>
    <row r="22" spans="1:8" ht="12" customHeight="1" x14ac:dyDescent="0.2">
      <c r="A22" s="107">
        <v>44469</v>
      </c>
      <c r="B22" s="108" t="s">
        <v>185</v>
      </c>
      <c r="C22" s="109">
        <v>1717</v>
      </c>
      <c r="D22" s="108" t="s">
        <v>119</v>
      </c>
      <c r="E22" s="108" t="s">
        <v>14</v>
      </c>
      <c r="F22" s="109"/>
      <c r="G22" s="113">
        <v>18.5</v>
      </c>
      <c r="H22" s="111" t="s">
        <v>187</v>
      </c>
    </row>
    <row r="23" spans="1:8" ht="12" customHeight="1" x14ac:dyDescent="0.2">
      <c r="A23" s="107">
        <v>44469</v>
      </c>
      <c r="B23" s="108" t="s">
        <v>185</v>
      </c>
      <c r="C23" s="109">
        <v>1718</v>
      </c>
      <c r="D23" s="108" t="s">
        <v>119</v>
      </c>
      <c r="E23" s="108" t="s">
        <v>14</v>
      </c>
      <c r="F23" s="109"/>
      <c r="G23" s="113">
        <v>18.5</v>
      </c>
      <c r="H23" s="111" t="s">
        <v>188</v>
      </c>
    </row>
    <row r="24" spans="1:8" ht="12" customHeight="1" x14ac:dyDescent="0.2">
      <c r="A24" s="107">
        <v>44469</v>
      </c>
      <c r="B24" s="108" t="s">
        <v>185</v>
      </c>
      <c r="C24" s="109">
        <v>1716</v>
      </c>
      <c r="D24" s="108" t="s">
        <v>119</v>
      </c>
      <c r="E24" s="108" t="s">
        <v>14</v>
      </c>
      <c r="F24" s="109"/>
      <c r="G24" s="113">
        <v>18.5</v>
      </c>
      <c r="H24" s="111" t="s">
        <v>132</v>
      </c>
    </row>
    <row r="25" spans="1:8" ht="12" customHeight="1" x14ac:dyDescent="0.2">
      <c r="A25" s="107"/>
      <c r="B25" s="108"/>
      <c r="C25" s="109"/>
      <c r="D25" s="108"/>
      <c r="E25" s="108"/>
      <c r="F25" s="109"/>
      <c r="G25" s="110"/>
      <c r="H25" s="111"/>
    </row>
    <row r="26" spans="1:8" ht="24.95" customHeight="1" x14ac:dyDescent="0.2">
      <c r="A26" s="114" t="s">
        <v>53</v>
      </c>
      <c r="B26" s="115">
        <f>SUMIF(E4:E25,"Check",G4:G25)</f>
        <v>61</v>
      </c>
      <c r="C26" s="116"/>
      <c r="D26" s="117">
        <f>COUNTIF(E4:E25,"Check")</f>
        <v>6</v>
      </c>
      <c r="E26" s="115"/>
      <c r="F26" s="116"/>
      <c r="G26" s="118">
        <f>SUM(G4:G25)</f>
        <v>342.5</v>
      </c>
      <c r="H26" s="1"/>
    </row>
    <row r="27" spans="1:8" ht="24.95" customHeight="1" x14ac:dyDescent="0.2">
      <c r="A27" s="114" t="s">
        <v>1</v>
      </c>
      <c r="B27" s="115">
        <f>SUMIF(E4:E25,"Cash",G4:G25)</f>
        <v>281.5</v>
      </c>
      <c r="C27" s="116"/>
      <c r="D27" s="117">
        <f>COUNTIF(E4:E25,"Cash")</f>
        <v>15</v>
      </c>
      <c r="E27" s="115"/>
      <c r="F27" s="116"/>
      <c r="G27" s="118"/>
      <c r="H27" s="1"/>
    </row>
    <row r="28" spans="1:8" ht="24.95" customHeight="1" x14ac:dyDescent="0.2">
      <c r="A28" s="114" t="s">
        <v>54</v>
      </c>
      <c r="B28" s="115">
        <f>B26+B27</f>
        <v>342.5</v>
      </c>
      <c r="C28" s="116"/>
      <c r="D28" s="115"/>
      <c r="E28" s="115"/>
      <c r="F28" s="116"/>
      <c r="G28" s="118"/>
      <c r="H28" s="1"/>
    </row>
    <row r="29" spans="1:8" ht="24.95" customHeight="1" x14ac:dyDescent="0.2">
      <c r="A29" s="114" t="s">
        <v>49</v>
      </c>
      <c r="B29" s="117">
        <f>COUNTIF(D4:D25,"Renewal")</f>
        <v>15</v>
      </c>
      <c r="C29" s="116"/>
      <c r="D29" s="115">
        <f>SUMIF(D4:D25,"Renewal",G4:G25)</f>
        <v>270</v>
      </c>
      <c r="E29" s="115"/>
      <c r="F29" s="116"/>
      <c r="G29" s="118"/>
      <c r="H29" s="1"/>
    </row>
    <row r="30" spans="1:8" ht="24.95" customHeight="1" x14ac:dyDescent="0.2">
      <c r="A30" s="114" t="s">
        <v>50</v>
      </c>
      <c r="B30" s="117">
        <f>COUNTIF(D4:D25,"New")</f>
        <v>5</v>
      </c>
      <c r="C30" s="116"/>
      <c r="D30" s="115">
        <f>SUMIF(D4:D25,"New",G4:G25)</f>
        <v>52.5</v>
      </c>
      <c r="E30" s="115"/>
      <c r="F30" s="116"/>
      <c r="G30" s="118"/>
      <c r="H30" s="1"/>
    </row>
    <row r="31" spans="1:8" ht="24.95" customHeight="1" x14ac:dyDescent="0.2">
      <c r="A31" s="114" t="s">
        <v>51</v>
      </c>
      <c r="B31" s="117">
        <f>COUNTIF(D4:D25,"License Correction")</f>
        <v>0</v>
      </c>
      <c r="C31" s="116"/>
      <c r="D31" s="115">
        <f>SUMIF(D4:D25,"License Correction",G4:G25)</f>
        <v>0</v>
      </c>
      <c r="E31" s="115"/>
      <c r="F31" s="116"/>
      <c r="G31" s="118"/>
      <c r="H31" s="1"/>
    </row>
    <row r="32" spans="1:8" ht="24.95" customHeight="1" x14ac:dyDescent="0.2">
      <c r="A32" s="114" t="s">
        <v>52</v>
      </c>
      <c r="B32" s="117">
        <f>COUNTIF(D4:D25,"Dog Control")</f>
        <v>1</v>
      </c>
      <c r="C32" s="116"/>
      <c r="D32" s="115">
        <f>SUMIF(D4:D25,"Dog Control",G4:G25)</f>
        <v>20</v>
      </c>
      <c r="E32" s="115"/>
      <c r="F32" s="116"/>
      <c r="G32" s="118"/>
      <c r="H32" s="1"/>
    </row>
    <row r="33" spans="1:8" ht="24.95" customHeight="1" x14ac:dyDescent="0.2">
      <c r="A33" s="114" t="s">
        <v>0</v>
      </c>
      <c r="B33" s="115"/>
      <c r="C33" s="116"/>
      <c r="D33" s="115">
        <f>SUM(D29:D32)</f>
        <v>342.5</v>
      </c>
      <c r="E33" s="115"/>
      <c r="F33" s="116"/>
      <c r="G33" s="118"/>
      <c r="H33" s="1"/>
    </row>
    <row r="34" spans="1:8" ht="11.25" x14ac:dyDescent="0.2">
      <c r="A34" s="114"/>
      <c r="B34" s="115"/>
      <c r="C34" s="116"/>
      <c r="D34" s="115"/>
      <c r="E34" s="115"/>
      <c r="F34" s="116"/>
      <c r="G34" s="118"/>
      <c r="H34" s="1"/>
    </row>
  </sheetData>
  <mergeCells count="1">
    <mergeCell ref="A1:G1"/>
  </mergeCells>
  <phoneticPr fontId="2" type="noConversion"/>
  <dataValidations count="3">
    <dataValidation type="list" allowBlank="1" showInputMessage="1" showErrorMessage="1" sqref="E4:E7">
      <formula1>"Check,Cash, , "</formula1>
    </dataValidation>
    <dataValidation type="list" allowBlank="1" showInputMessage="1" showErrorMessage="1" sqref="E8:E25">
      <formula1>"Check,Cash"</formula1>
    </dataValidation>
    <dataValidation type="list" allowBlank="1" showInputMessage="1" showErrorMessage="1" errorTitle="Error" error="Please Select From Drop Down List" sqref="D4:D25">
      <formula1>"New,Renewal, ,Dog Control,License Correction,Replacement"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E38" sqref="E37:E38"/>
    </sheetView>
  </sheetViews>
  <sheetFormatPr defaultRowHeight="12.75" x14ac:dyDescent="0.2"/>
  <cols>
    <col min="2" max="2" width="15.28515625" customWidth="1"/>
    <col min="3" max="3" width="11.7109375" customWidth="1"/>
    <col min="4" max="4" width="0.42578125" hidden="1" customWidth="1"/>
    <col min="7" max="7" width="14.28515625" customWidth="1"/>
    <col min="8" max="8" width="9.140625" style="77"/>
    <col min="9" max="9" width="0.28515625" customWidth="1"/>
  </cols>
  <sheetData>
    <row r="1" spans="1:10" s="40" customFormat="1" ht="18" x14ac:dyDescent="0.25">
      <c r="A1" s="233" t="s">
        <v>96</v>
      </c>
      <c r="B1" s="233"/>
      <c r="C1" s="233"/>
      <c r="D1" s="233"/>
      <c r="E1" s="233"/>
      <c r="F1" s="233"/>
      <c r="G1" s="233"/>
      <c r="H1" s="233"/>
    </row>
    <row r="2" spans="1:10" s="40" customFormat="1" ht="18" x14ac:dyDescent="0.25">
      <c r="A2" s="188"/>
      <c r="B2" s="218"/>
      <c r="C2" s="221">
        <v>44440</v>
      </c>
      <c r="D2" s="188"/>
      <c r="E2" s="188"/>
      <c r="F2" s="84"/>
      <c r="G2" s="84"/>
      <c r="H2" s="90"/>
    </row>
    <row r="3" spans="1:10" s="4" customFormat="1" ht="21.75" customHeight="1" x14ac:dyDescent="0.2">
      <c r="A3" s="107" t="s">
        <v>16</v>
      </c>
      <c r="B3" s="107" t="s">
        <v>11</v>
      </c>
      <c r="C3" s="107" t="s">
        <v>103</v>
      </c>
      <c r="D3" s="108" t="s">
        <v>5</v>
      </c>
      <c r="E3" s="108" t="s">
        <v>105</v>
      </c>
      <c r="F3" s="108" t="s">
        <v>93</v>
      </c>
      <c r="G3" s="108" t="s">
        <v>5</v>
      </c>
      <c r="H3" s="199"/>
      <c r="I3" s="4" t="s">
        <v>34</v>
      </c>
      <c r="J3" s="4" t="s">
        <v>4</v>
      </c>
    </row>
    <row r="4" spans="1:10" s="4" customFormat="1" ht="12" customHeight="1" x14ac:dyDescent="0.2">
      <c r="A4" s="107">
        <v>44446</v>
      </c>
      <c r="B4" s="107" t="s">
        <v>123</v>
      </c>
      <c r="C4" s="181">
        <v>4740</v>
      </c>
      <c r="D4" s="108"/>
      <c r="E4" s="108" t="s">
        <v>109</v>
      </c>
      <c r="F4" s="222">
        <v>500</v>
      </c>
      <c r="G4" s="109" t="s">
        <v>124</v>
      </c>
      <c r="H4" s="200"/>
      <c r="I4" s="4" t="s">
        <v>35</v>
      </c>
      <c r="J4" s="4" t="s">
        <v>4</v>
      </c>
    </row>
    <row r="5" spans="1:10" s="4" customFormat="1" ht="12" customHeight="1" x14ac:dyDescent="0.2">
      <c r="A5" s="107">
        <v>44449</v>
      </c>
      <c r="B5" s="107" t="s">
        <v>145</v>
      </c>
      <c r="C5" s="107" t="s">
        <v>173</v>
      </c>
      <c r="D5" s="108"/>
      <c r="E5" s="108" t="s">
        <v>109</v>
      </c>
      <c r="F5" s="109">
        <v>1000</v>
      </c>
      <c r="G5" s="109" t="s">
        <v>124</v>
      </c>
      <c r="H5" s="200"/>
      <c r="I5" s="4" t="s">
        <v>36</v>
      </c>
      <c r="J5" s="4" t="s">
        <v>4</v>
      </c>
    </row>
    <row r="6" spans="1:10" s="4" customFormat="1" ht="12" customHeight="1" x14ac:dyDescent="0.2">
      <c r="A6" s="107">
        <v>44463</v>
      </c>
      <c r="B6" s="107" t="s">
        <v>171</v>
      </c>
      <c r="C6" s="227">
        <v>30786</v>
      </c>
      <c r="D6" s="108"/>
      <c r="E6" s="112" t="s">
        <v>109</v>
      </c>
      <c r="F6" s="109">
        <v>150</v>
      </c>
      <c r="G6" s="109" t="s">
        <v>172</v>
      </c>
      <c r="H6" s="200"/>
      <c r="I6" s="4" t="s">
        <v>37</v>
      </c>
      <c r="J6" s="4" t="s">
        <v>4</v>
      </c>
    </row>
    <row r="7" spans="1:10" s="4" customFormat="1" ht="12" customHeight="1" x14ac:dyDescent="0.2">
      <c r="A7" s="107"/>
      <c r="B7" s="107"/>
      <c r="C7" s="107"/>
      <c r="D7" s="108"/>
      <c r="E7" s="108"/>
      <c r="F7" s="109"/>
      <c r="G7" s="109"/>
      <c r="H7" s="200"/>
      <c r="I7" s="4" t="s">
        <v>4</v>
      </c>
      <c r="J7" s="4" t="s">
        <v>4</v>
      </c>
    </row>
    <row r="8" spans="1:10" s="4" customFormat="1" ht="12" customHeight="1" x14ac:dyDescent="0.2">
      <c r="A8" s="107"/>
      <c r="B8" s="107"/>
      <c r="C8" s="107"/>
      <c r="D8" s="108"/>
      <c r="E8" s="108"/>
      <c r="F8" s="109"/>
      <c r="G8" s="109"/>
      <c r="H8" s="200"/>
      <c r="I8" s="4" t="s">
        <v>14</v>
      </c>
      <c r="J8" s="4" t="s">
        <v>4</v>
      </c>
    </row>
    <row r="9" spans="1:10" s="4" customFormat="1" ht="12" customHeight="1" x14ac:dyDescent="0.2">
      <c r="A9" s="107"/>
      <c r="B9" s="107"/>
      <c r="C9" s="107"/>
      <c r="D9" s="108"/>
      <c r="E9" s="108" t="s">
        <v>4</v>
      </c>
      <c r="F9" s="108"/>
      <c r="G9" s="108"/>
      <c r="H9" s="199"/>
    </row>
    <row r="10" spans="1:10" s="4" customFormat="1" ht="12" customHeight="1" x14ac:dyDescent="0.2">
      <c r="A10" s="107"/>
      <c r="B10" s="107"/>
      <c r="C10" s="107"/>
      <c r="D10" s="108"/>
      <c r="E10" s="108" t="s">
        <v>4</v>
      </c>
      <c r="F10" s="108"/>
      <c r="G10" s="108"/>
      <c r="H10" s="199"/>
    </row>
    <row r="11" spans="1:10" s="4" customFormat="1" ht="12" customHeight="1" x14ac:dyDescent="0.2">
      <c r="A11" s="107"/>
      <c r="B11" s="107"/>
      <c r="C11" s="107"/>
      <c r="D11" s="108"/>
      <c r="E11" s="108" t="s">
        <v>4</v>
      </c>
      <c r="F11" s="108"/>
      <c r="G11" s="108"/>
      <c r="H11" s="199"/>
    </row>
    <row r="12" spans="1:10" s="4" customFormat="1" ht="12" customHeight="1" x14ac:dyDescent="0.2">
      <c r="A12" s="107"/>
      <c r="B12" s="107"/>
      <c r="C12" s="107"/>
      <c r="D12" s="108"/>
      <c r="E12" s="108" t="s">
        <v>4</v>
      </c>
      <c r="F12" s="108"/>
      <c r="G12" s="108"/>
      <c r="H12" s="199"/>
    </row>
    <row r="13" spans="1:10" s="4" customFormat="1" ht="12" customHeight="1" x14ac:dyDescent="0.2">
      <c r="A13" s="107"/>
      <c r="B13" s="107"/>
      <c r="C13" s="107"/>
      <c r="D13" s="108"/>
      <c r="E13" s="108" t="s">
        <v>4</v>
      </c>
      <c r="F13" s="108"/>
      <c r="G13" s="108"/>
      <c r="H13" s="199"/>
    </row>
    <row r="14" spans="1:10" s="4" customFormat="1" ht="12" customHeight="1" x14ac:dyDescent="0.2">
      <c r="A14" s="107"/>
      <c r="B14" s="107"/>
      <c r="C14" s="107"/>
      <c r="D14" s="108"/>
      <c r="E14" s="108" t="s">
        <v>4</v>
      </c>
      <c r="F14" s="108"/>
      <c r="G14" s="108"/>
      <c r="H14" s="199"/>
    </row>
    <row r="15" spans="1:10" s="4" customFormat="1" ht="12" customHeight="1" x14ac:dyDescent="0.2">
      <c r="A15" s="107"/>
      <c r="B15" s="107"/>
      <c r="C15" s="107"/>
      <c r="D15" s="108"/>
      <c r="E15" s="108" t="s">
        <v>4</v>
      </c>
      <c r="F15" s="108"/>
      <c r="G15" s="108"/>
      <c r="H15" s="199"/>
    </row>
    <row r="16" spans="1:10" s="4" customFormat="1" ht="12" customHeight="1" x14ac:dyDescent="0.2">
      <c r="A16" s="107"/>
      <c r="B16" s="107"/>
      <c r="C16" s="107"/>
      <c r="D16" s="108"/>
      <c r="E16" s="108" t="s">
        <v>4</v>
      </c>
      <c r="F16" s="108"/>
      <c r="G16" s="108"/>
      <c r="H16" s="199"/>
    </row>
    <row r="17" spans="1:8" s="4" customFormat="1" ht="12" customHeight="1" x14ac:dyDescent="0.2">
      <c r="A17" s="107"/>
      <c r="B17" s="107"/>
      <c r="C17" s="107"/>
      <c r="D17" s="108"/>
      <c r="E17" s="108" t="s">
        <v>4</v>
      </c>
      <c r="F17" s="108"/>
      <c r="G17" s="108"/>
      <c r="H17" s="199"/>
    </row>
    <row r="18" spans="1:8" s="4" customFormat="1" ht="12" customHeight="1" x14ac:dyDescent="0.2">
      <c r="A18" s="107"/>
      <c r="B18" s="107"/>
      <c r="C18" s="107"/>
      <c r="D18" s="108"/>
      <c r="E18" s="108" t="s">
        <v>4</v>
      </c>
      <c r="F18" s="108"/>
      <c r="G18" s="108"/>
      <c r="H18" s="199"/>
    </row>
    <row r="19" spans="1:8" s="4" customFormat="1" ht="12" customHeight="1" x14ac:dyDescent="0.2">
      <c r="A19" s="107"/>
      <c r="B19" s="107"/>
      <c r="C19" s="107"/>
      <c r="D19" s="108"/>
      <c r="E19" s="108" t="s">
        <v>4</v>
      </c>
      <c r="F19" s="108"/>
      <c r="G19" s="108"/>
      <c r="H19" s="199"/>
    </row>
    <row r="20" spans="1:8" s="4" customFormat="1" ht="12" customHeight="1" x14ac:dyDescent="0.2">
      <c r="A20" s="107"/>
      <c r="B20" s="107"/>
      <c r="C20" s="107"/>
      <c r="D20" s="108"/>
      <c r="E20" s="108" t="s">
        <v>4</v>
      </c>
      <c r="F20" s="108"/>
      <c r="G20" s="108"/>
      <c r="H20" s="199"/>
    </row>
    <row r="21" spans="1:8" s="4" customFormat="1" ht="12" customHeight="1" x14ac:dyDescent="0.2">
      <c r="A21" s="107"/>
      <c r="B21" s="107"/>
      <c r="C21" s="107"/>
      <c r="D21" s="108"/>
      <c r="E21" s="108" t="s">
        <v>4</v>
      </c>
      <c r="F21" s="108"/>
      <c r="G21" s="108"/>
      <c r="H21" s="199"/>
    </row>
    <row r="22" spans="1:8" s="4" customFormat="1" ht="12" customHeight="1" x14ac:dyDescent="0.2">
      <c r="A22" s="107"/>
      <c r="B22" s="107"/>
      <c r="C22" s="107"/>
      <c r="D22" s="108"/>
      <c r="E22" s="108" t="s">
        <v>4</v>
      </c>
      <c r="F22" s="108"/>
      <c r="G22" s="108"/>
      <c r="H22" s="199"/>
    </row>
    <row r="23" spans="1:8" s="4" customFormat="1" ht="12" customHeight="1" x14ac:dyDescent="0.2">
      <c r="A23" s="107"/>
      <c r="B23" s="107"/>
      <c r="C23" s="107"/>
      <c r="D23" s="108"/>
      <c r="E23" s="108" t="s">
        <v>4</v>
      </c>
      <c r="F23" s="108"/>
      <c r="G23" s="108"/>
      <c r="H23" s="199"/>
    </row>
    <row r="24" spans="1:8" s="4" customFormat="1" ht="12" thickBot="1" x14ac:dyDescent="0.25">
      <c r="A24" s="114" t="s">
        <v>4</v>
      </c>
      <c r="B24" s="114"/>
      <c r="C24" s="107"/>
      <c r="D24" s="115"/>
      <c r="E24" s="115" t="s">
        <v>4</v>
      </c>
      <c r="F24" s="115"/>
      <c r="G24" s="115"/>
      <c r="H24" s="199"/>
    </row>
    <row r="25" spans="1:8" ht="13.5" thickBot="1" x14ac:dyDescent="0.25">
      <c r="A25" s="1"/>
      <c r="B25" s="1"/>
      <c r="C25" s="114"/>
      <c r="D25" s="1"/>
      <c r="E25" s="1" t="s">
        <v>0</v>
      </c>
      <c r="F25" s="223">
        <f>SUM(F4:F12)</f>
        <v>1650</v>
      </c>
      <c r="G25" s="220"/>
      <c r="H25" s="115"/>
    </row>
    <row r="26" spans="1:8" x14ac:dyDescent="0.2">
      <c r="A26" s="1"/>
      <c r="B26" s="1"/>
      <c r="C26" s="1"/>
      <c r="D26" s="1"/>
      <c r="E26" s="1"/>
      <c r="F26" s="1"/>
      <c r="G26" s="1"/>
      <c r="H26" s="115"/>
    </row>
    <row r="27" spans="1:8" x14ac:dyDescent="0.2">
      <c r="C27" s="1"/>
    </row>
    <row r="41" spans="5:5" x14ac:dyDescent="0.2">
      <c r="E41" s="181"/>
    </row>
  </sheetData>
  <mergeCells count="1">
    <mergeCell ref="A1:H1"/>
  </mergeCells>
  <phoneticPr fontId="2" type="noConversion"/>
  <dataValidations count="3">
    <dataValidation type="list" allowBlank="1" showInputMessage="1" showErrorMessage="1" sqref="F9:G23 E4:E8">
      <formula1>"Check,Cash"</formula1>
    </dataValidation>
    <dataValidation type="list" allowBlank="1" showInputMessage="1" showErrorMessage="1" sqref="E9:E23">
      <formula1>"Bingo,Bell Jar,Bingo License,Bell Jar License"</formula1>
    </dataValidation>
    <dataValidation type="list" allowBlank="1" showInputMessage="1" showErrorMessage="1" sqref="D4:D23">
      <formula1>"Amity Rescue,Belmont Fire Co"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0" workbookViewId="0">
      <selection activeCell="G4" sqref="G4"/>
    </sheetView>
  </sheetViews>
  <sheetFormatPr defaultRowHeight="12.75" x14ac:dyDescent="0.2"/>
  <cols>
    <col min="1" max="1" width="8" customWidth="1"/>
    <col min="2" max="2" width="11.85546875" customWidth="1"/>
    <col min="3" max="3" width="14.85546875" customWidth="1"/>
  </cols>
  <sheetData>
    <row r="1" spans="1:9" s="47" customFormat="1" ht="18" x14ac:dyDescent="0.25">
      <c r="A1" s="234" t="s">
        <v>73</v>
      </c>
      <c r="B1" s="234"/>
      <c r="C1" s="234"/>
      <c r="D1" s="234"/>
      <c r="E1" s="234"/>
      <c r="F1" s="234"/>
      <c r="G1" s="234"/>
    </row>
    <row r="2" spans="1:9" s="47" customFormat="1" ht="18" x14ac:dyDescent="0.25">
      <c r="A2" s="81"/>
      <c r="B2" s="81"/>
      <c r="C2" s="182"/>
      <c r="D2" s="183" t="str">
        <f>Summary!C2</f>
        <v>September 2021</v>
      </c>
      <c r="E2" s="182"/>
      <c r="F2" s="81"/>
      <c r="G2" s="81"/>
    </row>
    <row r="3" spans="1:9" x14ac:dyDescent="0.2">
      <c r="A3" s="107" t="s">
        <v>9</v>
      </c>
      <c r="B3" s="108" t="s">
        <v>5</v>
      </c>
      <c r="C3" s="108" t="s">
        <v>11</v>
      </c>
      <c r="D3" s="108" t="s">
        <v>12</v>
      </c>
      <c r="E3" s="109" t="s">
        <v>2</v>
      </c>
      <c r="F3" s="108" t="s">
        <v>55</v>
      </c>
      <c r="G3" s="110" t="s">
        <v>71</v>
      </c>
    </row>
    <row r="4" spans="1:9" ht="12" customHeight="1" x14ac:dyDescent="0.2">
      <c r="A4" s="107">
        <v>44466</v>
      </c>
      <c r="B4" s="108" t="s">
        <v>177</v>
      </c>
      <c r="C4" s="108" t="s">
        <v>56</v>
      </c>
      <c r="D4" s="108" t="s">
        <v>14</v>
      </c>
      <c r="E4" s="109"/>
      <c r="F4" s="123">
        <v>45</v>
      </c>
      <c r="G4" s="110" t="s">
        <v>178</v>
      </c>
    </row>
    <row r="5" spans="1:9" ht="12" customHeight="1" x14ac:dyDescent="0.2">
      <c r="A5" s="107"/>
      <c r="B5" s="1"/>
      <c r="C5" s="108"/>
      <c r="D5" s="108"/>
      <c r="E5" s="109"/>
      <c r="F5" s="123"/>
      <c r="G5" s="110"/>
    </row>
    <row r="6" spans="1:9" ht="12" customHeight="1" x14ac:dyDescent="0.2">
      <c r="A6" s="107"/>
      <c r="B6" s="108"/>
      <c r="C6" s="108"/>
      <c r="D6" s="112"/>
      <c r="E6" s="109"/>
      <c r="F6" s="123"/>
      <c r="G6" s="110"/>
    </row>
    <row r="7" spans="1:9" ht="12" customHeight="1" x14ac:dyDescent="0.2">
      <c r="A7" s="107"/>
      <c r="B7" s="108"/>
      <c r="C7" s="108"/>
      <c r="D7" s="108"/>
      <c r="E7" s="109"/>
      <c r="F7" s="123"/>
      <c r="G7" s="110"/>
    </row>
    <row r="8" spans="1:9" ht="12" customHeight="1" x14ac:dyDescent="0.2">
      <c r="A8" s="107"/>
      <c r="B8" s="108"/>
      <c r="C8" s="108"/>
      <c r="D8" s="108"/>
      <c r="E8" s="109"/>
      <c r="F8" s="123"/>
      <c r="G8" s="110"/>
      <c r="I8" t="s">
        <v>4</v>
      </c>
    </row>
    <row r="9" spans="1:9" ht="12" customHeight="1" x14ac:dyDescent="0.2">
      <c r="A9" s="107"/>
      <c r="B9" s="108"/>
      <c r="C9" s="108"/>
      <c r="D9" s="108"/>
      <c r="E9" s="109"/>
      <c r="F9" s="123"/>
      <c r="G9" s="110"/>
    </row>
    <row r="10" spans="1:9" ht="12" customHeight="1" x14ac:dyDescent="0.2">
      <c r="A10" s="107"/>
      <c r="B10" s="108"/>
      <c r="C10" s="108"/>
      <c r="D10" s="108"/>
      <c r="E10" s="109"/>
      <c r="F10" s="123"/>
      <c r="G10" s="110"/>
    </row>
    <row r="11" spans="1:9" ht="12" customHeight="1" x14ac:dyDescent="0.2">
      <c r="A11" s="107"/>
      <c r="B11" s="108"/>
      <c r="C11" s="108"/>
      <c r="D11" s="108"/>
      <c r="E11" s="109"/>
      <c r="F11" s="123"/>
      <c r="G11" s="110"/>
    </row>
    <row r="12" spans="1:9" ht="12" customHeight="1" x14ac:dyDescent="0.2">
      <c r="A12" s="107"/>
      <c r="B12" s="108"/>
      <c r="C12" s="108"/>
      <c r="D12" s="108"/>
      <c r="E12" s="109"/>
      <c r="F12" s="123"/>
      <c r="G12" s="110"/>
    </row>
    <row r="13" spans="1:9" ht="12" customHeight="1" x14ac:dyDescent="0.2">
      <c r="A13" s="107"/>
      <c r="B13" s="108"/>
      <c r="C13" s="108"/>
      <c r="D13" s="108"/>
      <c r="E13" s="109"/>
      <c r="F13" s="123"/>
      <c r="G13" s="110"/>
    </row>
    <row r="14" spans="1:9" ht="12" customHeight="1" x14ac:dyDescent="0.2">
      <c r="A14" s="107"/>
      <c r="B14" s="108"/>
      <c r="C14" s="108"/>
      <c r="D14" s="108"/>
      <c r="E14" s="109"/>
      <c r="F14" s="123"/>
      <c r="G14" s="110"/>
    </row>
    <row r="15" spans="1:9" ht="12" customHeight="1" x14ac:dyDescent="0.2">
      <c r="A15" s="107"/>
      <c r="B15" s="108"/>
      <c r="C15" s="108"/>
      <c r="D15" s="108"/>
      <c r="E15" s="109"/>
      <c r="F15" s="123"/>
      <c r="G15" s="110"/>
    </row>
    <row r="16" spans="1:9" ht="12" customHeight="1" x14ac:dyDescent="0.2">
      <c r="A16" s="107"/>
      <c r="B16" s="108"/>
      <c r="C16" s="108"/>
      <c r="D16" s="108"/>
      <c r="E16" s="109"/>
      <c r="F16" s="123"/>
      <c r="G16" s="110"/>
    </row>
    <row r="17" spans="1:7" ht="12" customHeight="1" x14ac:dyDescent="0.2">
      <c r="A17" s="107"/>
      <c r="B17" s="108"/>
      <c r="C17" s="108"/>
      <c r="D17" s="108"/>
      <c r="E17" s="109"/>
      <c r="F17" s="123"/>
      <c r="G17" s="110"/>
    </row>
    <row r="18" spans="1:7" ht="12" customHeight="1" x14ac:dyDescent="0.2">
      <c r="A18" s="107"/>
      <c r="B18" s="108"/>
      <c r="C18" s="108"/>
      <c r="D18" s="108"/>
      <c r="E18" s="109"/>
      <c r="F18" s="123"/>
      <c r="G18" s="110"/>
    </row>
    <row r="19" spans="1:7" ht="12" customHeight="1" x14ac:dyDescent="0.2">
      <c r="A19" s="107"/>
      <c r="B19" s="108"/>
      <c r="C19" s="108"/>
      <c r="D19" s="108"/>
      <c r="E19" s="109"/>
      <c r="F19" s="123"/>
      <c r="G19" s="110"/>
    </row>
    <row r="20" spans="1:7" ht="12" customHeight="1" x14ac:dyDescent="0.2">
      <c r="A20" s="107"/>
      <c r="B20" s="108"/>
      <c r="C20" s="108"/>
      <c r="D20" s="108"/>
      <c r="E20" s="109"/>
      <c r="F20" s="123"/>
      <c r="G20" s="110"/>
    </row>
    <row r="21" spans="1:7" ht="12" customHeight="1" x14ac:dyDescent="0.2">
      <c r="A21" s="107"/>
      <c r="B21" s="108"/>
      <c r="C21" s="108"/>
      <c r="D21" s="108"/>
      <c r="E21" s="109"/>
      <c r="F21" s="123"/>
      <c r="G21" s="110"/>
    </row>
    <row r="22" spans="1:7" ht="12" customHeight="1" x14ac:dyDescent="0.2">
      <c r="A22" s="107"/>
      <c r="B22" s="108"/>
      <c r="C22" s="108"/>
      <c r="D22" s="108"/>
      <c r="E22" s="109"/>
      <c r="F22" s="123"/>
      <c r="G22" s="110"/>
    </row>
    <row r="23" spans="1:7" ht="12" customHeight="1" x14ac:dyDescent="0.2">
      <c r="A23" s="107"/>
      <c r="B23" s="108"/>
      <c r="C23" s="108"/>
      <c r="D23" s="108"/>
      <c r="E23" s="109"/>
      <c r="F23" s="123"/>
      <c r="G23" s="110"/>
    </row>
    <row r="24" spans="1:7" ht="12" customHeight="1" x14ac:dyDescent="0.2">
      <c r="A24" s="107"/>
      <c r="B24" s="108"/>
      <c r="C24" s="108"/>
      <c r="D24" s="108"/>
      <c r="E24" s="109"/>
      <c r="F24" s="123"/>
      <c r="G24" s="110"/>
    </row>
    <row r="25" spans="1:7" ht="12" customHeight="1" x14ac:dyDescent="0.2">
      <c r="A25" s="107"/>
      <c r="B25" s="108"/>
      <c r="C25" s="108"/>
      <c r="D25" s="108"/>
      <c r="E25" s="109"/>
      <c r="F25" s="123"/>
      <c r="G25" s="110"/>
    </row>
    <row r="26" spans="1:7" x14ac:dyDescent="0.2">
      <c r="A26" s="114"/>
      <c r="B26" s="115"/>
      <c r="C26" s="115"/>
      <c r="D26" s="115"/>
      <c r="E26" s="116"/>
      <c r="F26" s="122">
        <f>SUM(F4:F25)</f>
        <v>45</v>
      </c>
      <c r="G26" s="122">
        <f>SUM(G4:G25)</f>
        <v>0</v>
      </c>
    </row>
    <row r="27" spans="1:7" x14ac:dyDescent="0.2">
      <c r="A27" s="1" t="s">
        <v>63</v>
      </c>
      <c r="B27" s="1" t="s">
        <v>72</v>
      </c>
      <c r="C27" s="1" t="s">
        <v>64</v>
      </c>
      <c r="D27" s="1"/>
      <c r="E27" s="1"/>
      <c r="F27" s="1"/>
      <c r="G27" s="1"/>
    </row>
    <row r="28" spans="1:7" x14ac:dyDescent="0.2">
      <c r="A28" s="1">
        <f>COUNTIF(F4:F25,"&gt;0.00")</f>
        <v>1</v>
      </c>
      <c r="B28" s="124">
        <v>17.5</v>
      </c>
      <c r="C28" s="124">
        <f>SUM(A28*B28)- G26</f>
        <v>17.5</v>
      </c>
      <c r="D28" s="1"/>
      <c r="E28" s="1"/>
      <c r="F28" s="1"/>
      <c r="G28" s="1"/>
    </row>
  </sheetData>
  <mergeCells count="1">
    <mergeCell ref="A1:G1"/>
  </mergeCells>
  <phoneticPr fontId="2" type="noConversion"/>
  <dataValidations count="2">
    <dataValidation type="list" allowBlank="1" showInputMessage="1" showErrorMessage="1" sqref="D4:D25">
      <formula1>"Check,Cash"</formula1>
    </dataValidation>
    <dataValidation type="list" allowBlank="1" showInputMessage="1" showErrorMessage="1" sqref="C4:C25">
      <formula1>"Birth,Marriage,Transmit,Deed,Death,CertifiedCopyMarriage"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6" sqref="G6"/>
    </sheetView>
  </sheetViews>
  <sheetFormatPr defaultRowHeight="12.75" x14ac:dyDescent="0.2"/>
  <cols>
    <col min="2" max="2" width="11.140625" customWidth="1"/>
    <col min="3" max="3" width="11.85546875" customWidth="1"/>
    <col min="4" max="4" width="10.140625" bestFit="1" customWidth="1"/>
    <col min="6" max="6" width="9" customWidth="1"/>
    <col min="7" max="7" width="9.140625" style="77"/>
    <col min="9" max="9" width="0.28515625" customWidth="1"/>
  </cols>
  <sheetData>
    <row r="1" spans="1:11" s="40" customFormat="1" ht="18" x14ac:dyDescent="0.25">
      <c r="A1" s="233" t="s">
        <v>65</v>
      </c>
      <c r="B1" s="233"/>
      <c r="C1" s="233"/>
      <c r="D1" s="233"/>
      <c r="E1" s="233"/>
      <c r="F1" s="233"/>
      <c r="G1" s="233"/>
      <c r="H1" s="233"/>
    </row>
    <row r="2" spans="1:11" s="40" customFormat="1" ht="18" x14ac:dyDescent="0.25">
      <c r="A2" s="80"/>
      <c r="B2" s="83"/>
      <c r="C2" s="83"/>
      <c r="D2" s="176">
        <v>44440</v>
      </c>
      <c r="F2" s="84" t="s">
        <v>4</v>
      </c>
      <c r="G2" s="90"/>
      <c r="H2" s="80"/>
    </row>
    <row r="3" spans="1:11" s="4" customFormat="1" ht="12" customHeight="1" x14ac:dyDescent="0.2">
      <c r="A3" s="107" t="s">
        <v>9</v>
      </c>
      <c r="B3" s="108" t="s">
        <v>5</v>
      </c>
      <c r="C3" s="108" t="s">
        <v>68</v>
      </c>
      <c r="D3" s="108" t="s">
        <v>66</v>
      </c>
      <c r="E3" s="108" t="s">
        <v>12</v>
      </c>
      <c r="F3" s="109" t="s">
        <v>2</v>
      </c>
      <c r="G3" s="119" t="s">
        <v>33</v>
      </c>
      <c r="H3" s="110" t="s">
        <v>31</v>
      </c>
      <c r="I3" s="4" t="s">
        <v>34</v>
      </c>
      <c r="J3" s="4" t="s">
        <v>4</v>
      </c>
    </row>
    <row r="4" spans="1:11" s="4" customFormat="1" ht="12" customHeight="1" x14ac:dyDescent="0.2">
      <c r="A4" s="107">
        <v>44446</v>
      </c>
      <c r="B4" s="108" t="s">
        <v>114</v>
      </c>
      <c r="C4" s="108" t="s">
        <v>135</v>
      </c>
      <c r="D4" s="224" t="s">
        <v>136</v>
      </c>
      <c r="E4" s="108" t="s">
        <v>14</v>
      </c>
      <c r="F4" s="109"/>
      <c r="G4" s="119">
        <v>65</v>
      </c>
      <c r="H4" s="110"/>
      <c r="I4" s="4" t="s">
        <v>35</v>
      </c>
      <c r="J4" s="4" t="s">
        <v>4</v>
      </c>
    </row>
    <row r="5" spans="1:11" s="4" customFormat="1" ht="12" customHeight="1" x14ac:dyDescent="0.2">
      <c r="A5" s="107">
        <v>44446</v>
      </c>
      <c r="B5" s="108" t="s">
        <v>134</v>
      </c>
      <c r="C5" s="108" t="s">
        <v>135</v>
      </c>
      <c r="D5" s="112" t="s">
        <v>137</v>
      </c>
      <c r="E5" s="108" t="s">
        <v>109</v>
      </c>
      <c r="F5" s="109">
        <v>40166</v>
      </c>
      <c r="G5" s="119">
        <v>65</v>
      </c>
      <c r="H5" s="110"/>
      <c r="I5" s="4" t="s">
        <v>36</v>
      </c>
      <c r="J5" s="4" t="s">
        <v>4</v>
      </c>
    </row>
    <row r="6" spans="1:11" s="4" customFormat="1" ht="12" customHeight="1" x14ac:dyDescent="0.2">
      <c r="A6" s="107"/>
      <c r="B6" s="108"/>
      <c r="C6" s="108"/>
      <c r="D6" s="112"/>
      <c r="E6" s="112"/>
      <c r="F6" s="109"/>
      <c r="G6" s="119"/>
      <c r="H6" s="110"/>
      <c r="I6" s="4" t="s">
        <v>37</v>
      </c>
      <c r="J6" s="4" t="s">
        <v>4</v>
      </c>
    </row>
    <row r="7" spans="1:11" s="4" customFormat="1" ht="12" customHeight="1" x14ac:dyDescent="0.2">
      <c r="A7" s="107"/>
      <c r="B7" s="108"/>
      <c r="C7" s="108"/>
      <c r="D7" s="108"/>
      <c r="E7" s="108"/>
      <c r="F7" s="109"/>
      <c r="G7" s="119"/>
      <c r="H7" s="110"/>
      <c r="I7" s="4" t="s">
        <v>4</v>
      </c>
      <c r="J7" s="4" t="s">
        <v>4</v>
      </c>
      <c r="K7" s="186"/>
    </row>
    <row r="8" spans="1:11" s="4" customFormat="1" ht="12" customHeight="1" x14ac:dyDescent="0.2">
      <c r="A8" s="107" t="s">
        <v>4</v>
      </c>
      <c r="B8" s="108" t="s">
        <v>4</v>
      </c>
      <c r="C8" s="108"/>
      <c r="D8" s="108" t="s">
        <v>4</v>
      </c>
      <c r="E8" s="108"/>
      <c r="F8" s="109" t="s">
        <v>4</v>
      </c>
      <c r="G8" s="119"/>
      <c r="H8" s="110"/>
      <c r="I8" s="4" t="s">
        <v>38</v>
      </c>
      <c r="J8" s="4" t="s">
        <v>4</v>
      </c>
    </row>
    <row r="9" spans="1:11" s="4" customFormat="1" ht="12" customHeight="1" x14ac:dyDescent="0.2">
      <c r="A9" s="107" t="s">
        <v>4</v>
      </c>
      <c r="B9" s="108" t="s">
        <v>4</v>
      </c>
      <c r="C9" s="108"/>
      <c r="D9" s="108" t="s">
        <v>4</v>
      </c>
      <c r="E9" s="108"/>
      <c r="F9" s="109" t="s">
        <v>4</v>
      </c>
      <c r="G9" s="119"/>
      <c r="H9" s="110"/>
      <c r="I9" s="4" t="s">
        <v>14</v>
      </c>
      <c r="J9" s="4" t="s">
        <v>4</v>
      </c>
    </row>
    <row r="10" spans="1:11" s="4" customFormat="1" ht="12" customHeight="1" x14ac:dyDescent="0.2">
      <c r="A10" s="107"/>
      <c r="B10" s="108"/>
      <c r="C10" s="108"/>
      <c r="D10" s="108" t="s">
        <v>4</v>
      </c>
      <c r="E10" s="108"/>
      <c r="F10" s="109"/>
      <c r="G10" s="119"/>
      <c r="H10" s="110"/>
    </row>
    <row r="11" spans="1:11" s="4" customFormat="1" ht="12" customHeight="1" x14ac:dyDescent="0.2">
      <c r="A11" s="107"/>
      <c r="B11" s="108"/>
      <c r="C11" s="108"/>
      <c r="D11" s="108" t="s">
        <v>4</v>
      </c>
      <c r="E11" s="108"/>
      <c r="F11" s="109"/>
      <c r="G11" s="119"/>
      <c r="H11" s="110"/>
    </row>
    <row r="12" spans="1:11" s="4" customFormat="1" ht="12" customHeight="1" x14ac:dyDescent="0.2">
      <c r="A12" s="107"/>
      <c r="B12" s="108"/>
      <c r="C12" s="108"/>
      <c r="D12" s="108" t="s">
        <v>4</v>
      </c>
      <c r="E12" s="108"/>
      <c r="F12" s="109"/>
      <c r="G12" s="119"/>
      <c r="H12" s="110"/>
    </row>
    <row r="13" spans="1:11" s="4" customFormat="1" ht="12" customHeight="1" x14ac:dyDescent="0.2">
      <c r="A13" s="107"/>
      <c r="B13" s="108"/>
      <c r="C13" s="108"/>
      <c r="D13" s="108" t="s">
        <v>4</v>
      </c>
      <c r="E13" s="108"/>
      <c r="F13" s="109"/>
      <c r="G13" s="119"/>
      <c r="H13" s="110"/>
    </row>
    <row r="14" spans="1:11" s="4" customFormat="1" ht="12" customHeight="1" x14ac:dyDescent="0.2">
      <c r="A14" s="107"/>
      <c r="B14" s="108"/>
      <c r="C14" s="108"/>
      <c r="D14" s="108" t="s">
        <v>4</v>
      </c>
      <c r="E14" s="108"/>
      <c r="F14" s="109"/>
      <c r="G14" s="119"/>
      <c r="H14" s="110"/>
    </row>
    <row r="15" spans="1:11" s="4" customFormat="1" ht="12" customHeight="1" x14ac:dyDescent="0.2">
      <c r="A15" s="107"/>
      <c r="B15" s="108"/>
      <c r="C15" s="108"/>
      <c r="D15" s="108" t="s">
        <v>4</v>
      </c>
      <c r="E15" s="108"/>
      <c r="F15" s="109"/>
      <c r="G15" s="119"/>
      <c r="H15" s="110"/>
    </row>
    <row r="16" spans="1:11" s="4" customFormat="1" ht="12" customHeight="1" x14ac:dyDescent="0.2">
      <c r="A16" s="107"/>
      <c r="B16" s="108"/>
      <c r="C16" s="108"/>
      <c r="D16" s="108" t="s">
        <v>4</v>
      </c>
      <c r="E16" s="108"/>
      <c r="F16" s="109"/>
      <c r="G16" s="119"/>
      <c r="H16" s="110"/>
    </row>
    <row r="17" spans="1:8" s="4" customFormat="1" ht="12" customHeight="1" x14ac:dyDescent="0.2">
      <c r="A17" s="107"/>
      <c r="B17" s="108"/>
      <c r="C17" s="108"/>
      <c r="D17" s="108" t="s">
        <v>4</v>
      </c>
      <c r="E17" s="108"/>
      <c r="F17" s="109"/>
      <c r="G17" s="119"/>
      <c r="H17" s="110"/>
    </row>
    <row r="18" spans="1:8" s="4" customFormat="1" ht="12" customHeight="1" x14ac:dyDescent="0.2">
      <c r="A18" s="107"/>
      <c r="B18" s="108"/>
      <c r="C18" s="108"/>
      <c r="D18" s="108" t="s">
        <v>4</v>
      </c>
      <c r="E18" s="108"/>
      <c r="F18" s="109"/>
      <c r="G18" s="119"/>
      <c r="H18" s="110"/>
    </row>
    <row r="19" spans="1:8" s="4" customFormat="1" ht="12" customHeight="1" x14ac:dyDescent="0.2">
      <c r="A19" s="107"/>
      <c r="B19" s="108"/>
      <c r="C19" s="108"/>
      <c r="D19" s="108" t="s">
        <v>4</v>
      </c>
      <c r="E19" s="108"/>
      <c r="F19" s="109"/>
      <c r="G19" s="119"/>
      <c r="H19" s="110"/>
    </row>
    <row r="20" spans="1:8" s="4" customFormat="1" ht="12" customHeight="1" x14ac:dyDescent="0.2">
      <c r="A20" s="107"/>
      <c r="B20" s="108"/>
      <c r="C20" s="108"/>
      <c r="D20" s="108" t="s">
        <v>4</v>
      </c>
      <c r="E20" s="108"/>
      <c r="F20" s="109"/>
      <c r="G20" s="119"/>
      <c r="H20" s="110"/>
    </row>
    <row r="21" spans="1:8" s="4" customFormat="1" ht="12" customHeight="1" x14ac:dyDescent="0.2">
      <c r="A21" s="107"/>
      <c r="B21" s="108"/>
      <c r="C21" s="108"/>
      <c r="D21" s="108" t="s">
        <v>4</v>
      </c>
      <c r="E21" s="108"/>
      <c r="F21" s="109"/>
      <c r="G21" s="119"/>
      <c r="H21" s="110"/>
    </row>
    <row r="22" spans="1:8" s="4" customFormat="1" ht="12" customHeight="1" x14ac:dyDescent="0.2">
      <c r="A22" s="107"/>
      <c r="B22" s="108"/>
      <c r="C22" s="108"/>
      <c r="D22" s="108" t="s">
        <v>4</v>
      </c>
      <c r="E22" s="108"/>
      <c r="F22" s="109"/>
      <c r="G22" s="119"/>
      <c r="H22" s="110"/>
    </row>
    <row r="23" spans="1:8" s="4" customFormat="1" ht="12" customHeight="1" x14ac:dyDescent="0.2">
      <c r="A23" s="107"/>
      <c r="B23" s="108"/>
      <c r="C23" s="108"/>
      <c r="D23" s="108" t="s">
        <v>4</v>
      </c>
      <c r="E23" s="108"/>
      <c r="F23" s="109"/>
      <c r="G23" s="119"/>
      <c r="H23" s="110"/>
    </row>
    <row r="24" spans="1:8" s="4" customFormat="1" ht="12" customHeight="1" x14ac:dyDescent="0.2">
      <c r="A24" s="107"/>
      <c r="B24" s="108"/>
      <c r="C24" s="108"/>
      <c r="D24" s="108" t="s">
        <v>4</v>
      </c>
      <c r="E24" s="108"/>
      <c r="F24" s="109"/>
      <c r="G24" s="119"/>
      <c r="H24" s="110"/>
    </row>
    <row r="25" spans="1:8" s="4" customFormat="1" ht="12" customHeight="1" thickBot="1" x14ac:dyDescent="0.25">
      <c r="A25" s="107"/>
      <c r="B25" s="108"/>
      <c r="C25" s="108"/>
      <c r="D25" s="108" t="s">
        <v>4</v>
      </c>
      <c r="E25" s="108"/>
      <c r="F25" s="109"/>
      <c r="G25" s="120"/>
      <c r="H25" s="110"/>
    </row>
    <row r="26" spans="1:8" s="4" customFormat="1" thickTop="1" thickBot="1" x14ac:dyDescent="0.25">
      <c r="A26" s="114" t="s">
        <v>4</v>
      </c>
      <c r="B26" s="115"/>
      <c r="C26" s="115"/>
      <c r="D26" s="115" t="s">
        <v>4</v>
      </c>
      <c r="E26" s="115"/>
      <c r="F26" s="116"/>
      <c r="G26" s="121">
        <f>SUM(G4:G25)</f>
        <v>130</v>
      </c>
      <c r="H26" s="122"/>
    </row>
    <row r="27" spans="1:8" ht="13.5" thickTop="1" x14ac:dyDescent="0.2">
      <c r="A27" s="1"/>
      <c r="B27" s="1"/>
      <c r="C27" s="1"/>
      <c r="D27" s="1"/>
      <c r="E27" s="1"/>
      <c r="F27" s="1" t="s">
        <v>4</v>
      </c>
      <c r="G27" s="115" t="s">
        <v>4</v>
      </c>
      <c r="H27" s="1"/>
    </row>
    <row r="28" spans="1:8" x14ac:dyDescent="0.2">
      <c r="F28" t="s">
        <v>4</v>
      </c>
      <c r="G28" s="77" t="s">
        <v>4</v>
      </c>
    </row>
  </sheetData>
  <mergeCells count="1">
    <mergeCell ref="A1:H1"/>
  </mergeCells>
  <phoneticPr fontId="2" type="noConversion"/>
  <dataValidations count="3">
    <dataValidation type="list" allowBlank="1" showInputMessage="1" showErrorMessage="1" sqref="E4:E25">
      <formula1>"Check,Cash"</formula1>
    </dataValidation>
    <dataValidation allowBlank="1" showInputMessage="1" showErrorMessage="1" errorTitle="Permit nbr`" error="Must Enter a permit Number.  Refer to BAS System" sqref="D3:D25"/>
    <dataValidation type="list" allowBlank="1" showInputMessage="1" showErrorMessage="1" sqref="C3:C25">
      <formula1>"Building, Pool,Modular Home,Mobile Home, Inspection"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C54" sqref="C54"/>
    </sheetView>
  </sheetViews>
  <sheetFormatPr defaultRowHeight="9" x14ac:dyDescent="0.15"/>
  <cols>
    <col min="1" max="1" width="7.85546875" style="10" customWidth="1"/>
    <col min="2" max="2" width="16.28515625" style="4" customWidth="1"/>
    <col min="3" max="3" width="7.85546875" style="4" customWidth="1"/>
    <col min="4" max="4" width="6.5703125" style="9" customWidth="1"/>
    <col min="5" max="5" width="6.7109375" style="4" customWidth="1"/>
    <col min="6" max="6" width="9.140625" style="6"/>
    <col min="7" max="16384" width="9.140625" style="4"/>
  </cols>
  <sheetData>
    <row r="1" spans="1:7" s="40" customFormat="1" ht="18" x14ac:dyDescent="0.25">
      <c r="A1" s="235" t="s">
        <v>44</v>
      </c>
      <c r="B1" s="235"/>
      <c r="C1" s="235"/>
      <c r="D1" s="235"/>
      <c r="E1" s="235"/>
      <c r="F1" s="235"/>
    </row>
    <row r="2" spans="1:7" s="40" customFormat="1" ht="18.75" customHeight="1" x14ac:dyDescent="0.25">
      <c r="A2" s="82"/>
      <c r="B2" s="216">
        <v>44440</v>
      </c>
      <c r="C2" s="82"/>
      <c r="D2" s="82"/>
      <c r="E2" s="82"/>
      <c r="F2" s="82"/>
    </row>
    <row r="3" spans="1:7" ht="27.75" customHeight="1" x14ac:dyDescent="0.2">
      <c r="A3" s="107" t="s">
        <v>16</v>
      </c>
      <c r="B3" s="125" t="s">
        <v>5</v>
      </c>
      <c r="C3" s="125" t="s">
        <v>15</v>
      </c>
      <c r="D3" s="126" t="s">
        <v>6</v>
      </c>
      <c r="E3" s="125" t="s">
        <v>7</v>
      </c>
      <c r="F3" s="127" t="s">
        <v>90</v>
      </c>
      <c r="G3" s="74" t="s">
        <v>91</v>
      </c>
    </row>
    <row r="4" spans="1:7" ht="12" customHeight="1" x14ac:dyDescent="0.2">
      <c r="A4" s="128">
        <v>44441</v>
      </c>
      <c r="B4" s="74" t="s">
        <v>111</v>
      </c>
      <c r="C4" s="74" t="s">
        <v>112</v>
      </c>
      <c r="D4" s="129" t="s">
        <v>14</v>
      </c>
      <c r="E4" s="74"/>
      <c r="F4" s="130">
        <v>57</v>
      </c>
      <c r="G4" s="123"/>
    </row>
    <row r="5" spans="1:7" ht="12" customHeight="1" x14ac:dyDescent="0.2">
      <c r="A5" s="128">
        <v>44441</v>
      </c>
      <c r="B5" s="74" t="s">
        <v>113</v>
      </c>
      <c r="C5" s="74" t="s">
        <v>112</v>
      </c>
      <c r="D5" s="129" t="s">
        <v>14</v>
      </c>
      <c r="E5" s="74"/>
      <c r="F5" s="130">
        <v>15</v>
      </c>
      <c r="G5" s="123"/>
    </row>
    <row r="6" spans="1:7" ht="12" customHeight="1" x14ac:dyDescent="0.2">
      <c r="A6" s="128">
        <v>44441</v>
      </c>
      <c r="B6" s="74" t="s">
        <v>114</v>
      </c>
      <c r="C6" s="74" t="s">
        <v>112</v>
      </c>
      <c r="D6" s="129" t="s">
        <v>14</v>
      </c>
      <c r="E6" s="74"/>
      <c r="F6" s="130">
        <v>15</v>
      </c>
      <c r="G6" s="123"/>
    </row>
    <row r="7" spans="1:7" ht="12" customHeight="1" x14ac:dyDescent="0.2">
      <c r="A7" s="128">
        <v>44441</v>
      </c>
      <c r="B7" s="74" t="s">
        <v>115</v>
      </c>
      <c r="C7" s="74" t="s">
        <v>112</v>
      </c>
      <c r="D7" s="129" t="s">
        <v>109</v>
      </c>
      <c r="E7" s="74">
        <v>5038</v>
      </c>
      <c r="F7" s="130">
        <v>75</v>
      </c>
      <c r="G7" s="123"/>
    </row>
    <row r="8" spans="1:7" ht="12" customHeight="1" x14ac:dyDescent="0.2">
      <c r="A8" s="128">
        <v>44441</v>
      </c>
      <c r="B8" s="74" t="s">
        <v>116</v>
      </c>
      <c r="C8" s="74" t="s">
        <v>112</v>
      </c>
      <c r="D8" s="129" t="s">
        <v>14</v>
      </c>
      <c r="E8" s="74"/>
      <c r="F8" s="130">
        <v>15</v>
      </c>
      <c r="G8" s="123"/>
    </row>
    <row r="9" spans="1:7" ht="12" customHeight="1" x14ac:dyDescent="0.2">
      <c r="A9" s="128">
        <v>44448</v>
      </c>
      <c r="B9" s="74" t="s">
        <v>128</v>
      </c>
      <c r="C9" s="74" t="s">
        <v>112</v>
      </c>
      <c r="D9" s="129" t="s">
        <v>14</v>
      </c>
      <c r="E9" s="74"/>
      <c r="F9" s="130">
        <v>5</v>
      </c>
      <c r="G9" s="123"/>
    </row>
    <row r="10" spans="1:7" ht="12" customHeight="1" x14ac:dyDescent="0.2">
      <c r="A10" s="128">
        <v>44448</v>
      </c>
      <c r="B10" s="74" t="s">
        <v>138</v>
      </c>
      <c r="C10" s="74" t="s">
        <v>112</v>
      </c>
      <c r="D10" s="129" t="s">
        <v>109</v>
      </c>
      <c r="E10" s="74">
        <v>5672</v>
      </c>
      <c r="F10" s="130">
        <v>160</v>
      </c>
      <c r="G10" s="123"/>
    </row>
    <row r="11" spans="1:7" ht="12" customHeight="1" x14ac:dyDescent="0.2">
      <c r="A11" s="128">
        <v>44448</v>
      </c>
      <c r="B11" s="74" t="s">
        <v>139</v>
      </c>
      <c r="C11" s="74" t="s">
        <v>112</v>
      </c>
      <c r="D11" s="129" t="s">
        <v>109</v>
      </c>
      <c r="E11" s="74">
        <v>2949</v>
      </c>
      <c r="F11" s="130">
        <v>97</v>
      </c>
      <c r="G11" s="123"/>
    </row>
    <row r="12" spans="1:7" ht="12" customHeight="1" x14ac:dyDescent="0.2">
      <c r="A12" s="128">
        <v>44448</v>
      </c>
      <c r="B12" s="74" t="s">
        <v>140</v>
      </c>
      <c r="C12" s="74" t="s">
        <v>112</v>
      </c>
      <c r="D12" s="129" t="s">
        <v>109</v>
      </c>
      <c r="E12" s="74">
        <v>3184</v>
      </c>
      <c r="F12" s="130">
        <v>1530</v>
      </c>
      <c r="G12" s="123"/>
    </row>
    <row r="13" spans="1:7" ht="12" customHeight="1" x14ac:dyDescent="0.2">
      <c r="A13" s="128">
        <v>44448</v>
      </c>
      <c r="B13" s="74" t="s">
        <v>141</v>
      </c>
      <c r="C13" s="74" t="s">
        <v>112</v>
      </c>
      <c r="D13" s="129" t="s">
        <v>14</v>
      </c>
      <c r="E13" s="74"/>
      <c r="F13" s="130">
        <v>15</v>
      </c>
      <c r="G13" s="123"/>
    </row>
    <row r="14" spans="1:7" ht="12" customHeight="1" x14ac:dyDescent="0.2">
      <c r="A14" s="128">
        <v>44449</v>
      </c>
      <c r="B14" s="74" t="s">
        <v>142</v>
      </c>
      <c r="C14" s="74" t="s">
        <v>112</v>
      </c>
      <c r="D14" s="129" t="s">
        <v>14</v>
      </c>
      <c r="E14" s="74"/>
      <c r="F14" s="130">
        <v>47</v>
      </c>
      <c r="G14" s="123"/>
    </row>
    <row r="15" spans="1:7" ht="12" customHeight="1" x14ac:dyDescent="0.2">
      <c r="A15" s="128">
        <v>44449</v>
      </c>
      <c r="B15" s="74" t="s">
        <v>142</v>
      </c>
      <c r="C15" s="74" t="s">
        <v>112</v>
      </c>
      <c r="D15" s="129" t="s">
        <v>14</v>
      </c>
      <c r="E15" s="74"/>
      <c r="F15" s="130">
        <v>47</v>
      </c>
      <c r="G15" s="123"/>
    </row>
    <row r="16" spans="1:7" ht="12" customHeight="1" x14ac:dyDescent="0.2">
      <c r="A16" s="128">
        <v>44452</v>
      </c>
      <c r="B16" s="74" t="s">
        <v>146</v>
      </c>
      <c r="C16" s="74" t="s">
        <v>112</v>
      </c>
      <c r="D16" s="129" t="s">
        <v>14</v>
      </c>
      <c r="E16" s="74"/>
      <c r="F16" s="130">
        <v>57</v>
      </c>
      <c r="G16" s="123"/>
    </row>
    <row r="17" spans="1:7" ht="12" customHeight="1" x14ac:dyDescent="0.2">
      <c r="A17" s="128">
        <v>44453</v>
      </c>
      <c r="B17" s="74" t="s">
        <v>147</v>
      </c>
      <c r="C17" s="74" t="s">
        <v>112</v>
      </c>
      <c r="D17" s="129" t="s">
        <v>14</v>
      </c>
      <c r="E17" s="74"/>
      <c r="F17" s="130">
        <v>20</v>
      </c>
      <c r="G17" s="123"/>
    </row>
    <row r="18" spans="1:7" ht="12" customHeight="1" x14ac:dyDescent="0.2">
      <c r="A18" s="128">
        <v>44453</v>
      </c>
      <c r="B18" s="74" t="s">
        <v>147</v>
      </c>
      <c r="C18" s="74" t="s">
        <v>112</v>
      </c>
      <c r="D18" s="129" t="s">
        <v>14</v>
      </c>
      <c r="E18" s="74"/>
      <c r="F18" s="130">
        <v>20</v>
      </c>
      <c r="G18" s="123"/>
    </row>
    <row r="19" spans="1:7" ht="12" customHeight="1" x14ac:dyDescent="0.2">
      <c r="A19" s="128">
        <v>44453</v>
      </c>
      <c r="B19" s="74" t="s">
        <v>153</v>
      </c>
      <c r="C19" s="74" t="s">
        <v>112</v>
      </c>
      <c r="D19" s="129" t="s">
        <v>109</v>
      </c>
      <c r="E19" s="74">
        <v>2278</v>
      </c>
      <c r="F19" s="130">
        <v>97</v>
      </c>
      <c r="G19" s="123"/>
    </row>
    <row r="20" spans="1:7" ht="12" customHeight="1" x14ac:dyDescent="0.2">
      <c r="A20" s="128">
        <v>44453</v>
      </c>
      <c r="B20" s="74" t="s">
        <v>154</v>
      </c>
      <c r="C20" s="74" t="s">
        <v>112</v>
      </c>
      <c r="D20" s="129" t="s">
        <v>14</v>
      </c>
      <c r="E20" s="74"/>
      <c r="F20" s="130">
        <v>97</v>
      </c>
      <c r="G20" s="123"/>
    </row>
    <row r="21" spans="1:7" ht="12" customHeight="1" x14ac:dyDescent="0.2">
      <c r="A21" s="128">
        <v>44456</v>
      </c>
      <c r="B21" s="74" t="s">
        <v>155</v>
      </c>
      <c r="C21" s="74" t="s">
        <v>112</v>
      </c>
      <c r="D21" s="129" t="s">
        <v>109</v>
      </c>
      <c r="E21" s="74">
        <v>728</v>
      </c>
      <c r="F21" s="130">
        <v>82</v>
      </c>
      <c r="G21" s="123"/>
    </row>
    <row r="22" spans="1:7" ht="12" customHeight="1" x14ac:dyDescent="0.2">
      <c r="A22" s="128">
        <v>44460</v>
      </c>
      <c r="B22" s="74" t="s">
        <v>165</v>
      </c>
      <c r="C22" s="74" t="s">
        <v>112</v>
      </c>
      <c r="D22" s="129" t="s">
        <v>14</v>
      </c>
      <c r="E22" s="74"/>
      <c r="F22" s="130">
        <v>97</v>
      </c>
      <c r="G22" s="123"/>
    </row>
    <row r="23" spans="1:7" ht="12" customHeight="1" x14ac:dyDescent="0.2">
      <c r="A23" s="128">
        <v>44460</v>
      </c>
      <c r="B23" s="74" t="s">
        <v>165</v>
      </c>
      <c r="C23" s="74" t="s">
        <v>112</v>
      </c>
      <c r="D23" s="129" t="s">
        <v>14</v>
      </c>
      <c r="E23" s="74"/>
      <c r="F23" s="130">
        <v>72</v>
      </c>
      <c r="G23" s="123"/>
    </row>
    <row r="24" spans="1:7" ht="12" customHeight="1" x14ac:dyDescent="0.2">
      <c r="A24" s="128">
        <v>44460</v>
      </c>
      <c r="B24" s="74" t="s">
        <v>166</v>
      </c>
      <c r="C24" s="74" t="s">
        <v>112</v>
      </c>
      <c r="D24" s="129" t="s">
        <v>14</v>
      </c>
      <c r="E24" s="74"/>
      <c r="F24" s="130">
        <v>30</v>
      </c>
      <c r="G24" s="123"/>
    </row>
    <row r="25" spans="1:7" ht="12" customHeight="1" x14ac:dyDescent="0.2">
      <c r="A25" s="128">
        <v>44462</v>
      </c>
      <c r="B25" s="74" t="s">
        <v>167</v>
      </c>
      <c r="C25" s="74" t="s">
        <v>112</v>
      </c>
      <c r="D25" s="129" t="s">
        <v>14</v>
      </c>
      <c r="E25" s="74"/>
      <c r="F25" s="130">
        <v>94</v>
      </c>
      <c r="G25" s="123"/>
    </row>
    <row r="26" spans="1:7" ht="12" customHeight="1" x14ac:dyDescent="0.2">
      <c r="A26" s="128">
        <v>44462</v>
      </c>
      <c r="B26" s="74" t="s">
        <v>168</v>
      </c>
      <c r="C26" s="74" t="s">
        <v>112</v>
      </c>
      <c r="D26" s="129" t="s">
        <v>14</v>
      </c>
      <c r="E26" s="74"/>
      <c r="F26" s="130">
        <v>15</v>
      </c>
      <c r="G26" s="123"/>
    </row>
    <row r="27" spans="1:7" ht="12" customHeight="1" x14ac:dyDescent="0.2">
      <c r="A27" s="128">
        <v>44462</v>
      </c>
      <c r="B27" s="74" t="s">
        <v>169</v>
      </c>
      <c r="C27" s="74" t="s">
        <v>112</v>
      </c>
      <c r="D27" s="129" t="s">
        <v>109</v>
      </c>
      <c r="E27" s="74">
        <v>1389</v>
      </c>
      <c r="F27" s="130">
        <v>84</v>
      </c>
      <c r="G27" s="123"/>
    </row>
    <row r="28" spans="1:7" ht="12" customHeight="1" x14ac:dyDescent="0.2">
      <c r="A28" s="128">
        <v>44462</v>
      </c>
      <c r="B28" s="74" t="s">
        <v>170</v>
      </c>
      <c r="C28" s="74" t="s">
        <v>112</v>
      </c>
      <c r="D28" s="129" t="s">
        <v>14</v>
      </c>
      <c r="E28" s="74"/>
      <c r="F28" s="130">
        <v>30</v>
      </c>
      <c r="G28" s="123"/>
    </row>
    <row r="29" spans="1:7" ht="12" customHeight="1" x14ac:dyDescent="0.2">
      <c r="A29" s="128">
        <v>44463</v>
      </c>
      <c r="B29" s="74" t="s">
        <v>174</v>
      </c>
      <c r="C29" s="74" t="s">
        <v>112</v>
      </c>
      <c r="D29" s="129" t="s">
        <v>14</v>
      </c>
      <c r="E29" s="74"/>
      <c r="F29" s="130">
        <v>30</v>
      </c>
      <c r="G29" s="123"/>
    </row>
    <row r="30" spans="1:7" ht="12" customHeight="1" x14ac:dyDescent="0.2">
      <c r="A30" s="128">
        <v>44466</v>
      </c>
      <c r="B30" s="74" t="s">
        <v>175</v>
      </c>
      <c r="C30" s="74" t="s">
        <v>112</v>
      </c>
      <c r="D30" s="129" t="s">
        <v>109</v>
      </c>
      <c r="E30" s="74">
        <v>1759</v>
      </c>
      <c r="F30" s="131">
        <v>97</v>
      </c>
      <c r="G30" s="123"/>
    </row>
    <row r="31" spans="1:7" ht="12" customHeight="1" x14ac:dyDescent="0.2">
      <c r="A31" s="128">
        <v>44466</v>
      </c>
      <c r="B31" s="74" t="s">
        <v>176</v>
      </c>
      <c r="C31" s="74" t="s">
        <v>112</v>
      </c>
      <c r="D31" s="129" t="s">
        <v>14</v>
      </c>
      <c r="E31" s="74"/>
      <c r="F31" s="131">
        <v>47</v>
      </c>
      <c r="G31" s="123"/>
    </row>
    <row r="32" spans="1:7" ht="12" customHeight="1" x14ac:dyDescent="0.2">
      <c r="A32" s="128">
        <v>44469</v>
      </c>
      <c r="B32" s="74" t="s">
        <v>180</v>
      </c>
      <c r="C32" s="74" t="s">
        <v>112</v>
      </c>
      <c r="D32" s="129" t="s">
        <v>109</v>
      </c>
      <c r="E32" s="74">
        <v>3689</v>
      </c>
      <c r="F32" s="131">
        <v>97</v>
      </c>
      <c r="G32" s="123"/>
    </row>
    <row r="33" spans="1:7" ht="12" customHeight="1" x14ac:dyDescent="0.2">
      <c r="A33" s="128">
        <v>44469</v>
      </c>
      <c r="B33" s="74" t="s">
        <v>167</v>
      </c>
      <c r="C33" s="74" t="s">
        <v>112</v>
      </c>
      <c r="D33" s="129" t="s">
        <v>14</v>
      </c>
      <c r="E33" s="74"/>
      <c r="F33" s="131">
        <v>72</v>
      </c>
      <c r="G33" s="123"/>
    </row>
    <row r="34" spans="1:7" ht="12" customHeight="1" x14ac:dyDescent="0.2">
      <c r="A34" s="128">
        <v>44469</v>
      </c>
      <c r="B34" s="74" t="s">
        <v>181</v>
      </c>
      <c r="C34" s="74" t="s">
        <v>112</v>
      </c>
      <c r="D34" s="129" t="s">
        <v>14</v>
      </c>
      <c r="E34" s="74"/>
      <c r="F34" s="131">
        <v>15</v>
      </c>
      <c r="G34" s="123"/>
    </row>
    <row r="35" spans="1:7" ht="12" customHeight="1" x14ac:dyDescent="0.2">
      <c r="A35" s="128">
        <v>44469</v>
      </c>
      <c r="B35" s="74" t="s">
        <v>182</v>
      </c>
      <c r="C35" s="74" t="s">
        <v>112</v>
      </c>
      <c r="D35" s="129" t="s">
        <v>14</v>
      </c>
      <c r="E35" s="74"/>
      <c r="F35" s="131">
        <v>72</v>
      </c>
      <c r="G35" s="123"/>
    </row>
    <row r="36" spans="1:7" ht="12" customHeight="1" x14ac:dyDescent="0.2">
      <c r="A36" s="128">
        <v>44469</v>
      </c>
      <c r="B36" s="74" t="s">
        <v>180</v>
      </c>
      <c r="C36" s="74" t="s">
        <v>112</v>
      </c>
      <c r="D36" s="129" t="s">
        <v>109</v>
      </c>
      <c r="E36" s="74">
        <v>163</v>
      </c>
      <c r="F36" s="131">
        <v>124</v>
      </c>
      <c r="G36" s="123"/>
    </row>
    <row r="37" spans="1:7" ht="12" customHeight="1" x14ac:dyDescent="0.2">
      <c r="A37" s="128">
        <v>44469</v>
      </c>
      <c r="B37" s="74" t="s">
        <v>192</v>
      </c>
      <c r="C37" s="74" t="s">
        <v>112</v>
      </c>
      <c r="D37" s="129" t="s">
        <v>14</v>
      </c>
      <c r="E37" s="74"/>
      <c r="F37" s="131">
        <v>32</v>
      </c>
      <c r="G37" s="123"/>
    </row>
    <row r="38" spans="1:7" ht="12" customHeight="1" x14ac:dyDescent="0.2">
      <c r="A38" s="128">
        <v>44469</v>
      </c>
      <c r="B38" s="74" t="s">
        <v>192</v>
      </c>
      <c r="C38" s="74" t="s">
        <v>112</v>
      </c>
      <c r="D38" s="129" t="s">
        <v>14</v>
      </c>
      <c r="E38" s="74"/>
      <c r="F38" s="131">
        <v>4</v>
      </c>
      <c r="G38" s="123"/>
    </row>
    <row r="39" spans="1:7" ht="12" customHeight="1" x14ac:dyDescent="0.2">
      <c r="A39" s="128">
        <v>44469</v>
      </c>
      <c r="B39" s="74" t="s">
        <v>189</v>
      </c>
      <c r="C39" s="74" t="s">
        <v>112</v>
      </c>
      <c r="D39" s="129" t="s">
        <v>14</v>
      </c>
      <c r="E39" s="74"/>
      <c r="F39" s="131">
        <v>9</v>
      </c>
      <c r="G39" s="123"/>
    </row>
    <row r="40" spans="1:7" ht="12" customHeight="1" x14ac:dyDescent="0.2">
      <c r="A40" s="128">
        <v>44469</v>
      </c>
      <c r="B40" s="74" t="s">
        <v>190</v>
      </c>
      <c r="C40" s="74" t="s">
        <v>112</v>
      </c>
      <c r="D40" s="129" t="s">
        <v>14</v>
      </c>
      <c r="E40" s="74"/>
      <c r="F40" s="131">
        <v>25</v>
      </c>
      <c r="G40" s="123"/>
    </row>
    <row r="41" spans="1:7" ht="12" customHeight="1" x14ac:dyDescent="0.2">
      <c r="A41" s="128">
        <v>44469</v>
      </c>
      <c r="B41" s="74" t="s">
        <v>191</v>
      </c>
      <c r="C41" s="74" t="s">
        <v>112</v>
      </c>
      <c r="D41" s="129" t="s">
        <v>14</v>
      </c>
      <c r="E41" s="74"/>
      <c r="F41" s="131">
        <v>37</v>
      </c>
      <c r="G41" s="123"/>
    </row>
    <row r="42" spans="1:7" ht="12" customHeight="1" x14ac:dyDescent="0.2">
      <c r="A42" s="128"/>
      <c r="B42" s="74"/>
      <c r="C42" s="74"/>
      <c r="D42" s="129"/>
      <c r="E42" s="74"/>
      <c r="F42" s="131"/>
      <c r="G42" s="123"/>
    </row>
    <row r="43" spans="1:7" ht="12" customHeight="1" thickBot="1" x14ac:dyDescent="0.25">
      <c r="A43" s="128" t="s">
        <v>4</v>
      </c>
      <c r="B43" s="74"/>
      <c r="C43" s="74"/>
      <c r="D43" s="129"/>
      <c r="E43" s="74"/>
      <c r="F43" s="131"/>
      <c r="G43" s="123"/>
    </row>
    <row r="44" spans="1:7" ht="12" customHeight="1" thickTop="1" thickBot="1" x14ac:dyDescent="0.25">
      <c r="A44" s="132"/>
      <c r="B44" s="1"/>
      <c r="C44" s="1"/>
      <c r="D44" s="133"/>
      <c r="E44" s="1"/>
      <c r="F44" s="134">
        <f>SUM(F4:F43)</f>
        <v>3534</v>
      </c>
      <c r="G44" s="135">
        <f>SUM(G4:G43)</f>
        <v>0</v>
      </c>
    </row>
    <row r="45" spans="1:7" ht="12" customHeight="1" thickTop="1" x14ac:dyDescent="0.2">
      <c r="A45" s="132"/>
      <c r="B45" s="1"/>
      <c r="C45" s="1"/>
      <c r="D45" s="133"/>
      <c r="E45" s="1"/>
      <c r="F45" s="136"/>
      <c r="G45" s="1"/>
    </row>
  </sheetData>
  <mergeCells count="1">
    <mergeCell ref="A1:F1"/>
  </mergeCells>
  <phoneticPr fontId="2" type="noConversion"/>
  <dataValidations count="4">
    <dataValidation type="list" allowBlank="1" showInputMessage="1" showErrorMessage="1" sqref="E1:E2 D3 D43:D65524">
      <formula1>"Check,Cash"</formula1>
    </dataValidation>
    <dataValidation type="list" allowBlank="1" showInputMessage="1" showErrorMessage="1" sqref="D4">
      <formula1>"Check,Cash,   ,"</formula1>
    </dataValidation>
    <dataValidation type="list" allowBlank="1" showInputMessage="1" showErrorMessage="1" sqref="C4:C43">
      <formula1>"Yes,No"</formula1>
    </dataValidation>
    <dataValidation type="list" allowBlank="1" showInputMessage="1" showErrorMessage="1" sqref="D5:D42">
      <formula1>"Check,Cash,  ,"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D3" sqref="D3"/>
    </sheetView>
  </sheetViews>
  <sheetFormatPr defaultRowHeight="12.75" x14ac:dyDescent="0.2"/>
  <cols>
    <col min="2" max="2" width="11.28515625" customWidth="1"/>
    <col min="3" max="3" width="10.140625" customWidth="1"/>
    <col min="4" max="4" width="11.85546875" customWidth="1"/>
    <col min="7" max="7" width="9.140625" style="77"/>
  </cols>
  <sheetData>
    <row r="1" spans="1:8" x14ac:dyDescent="0.2">
      <c r="C1" s="214" t="s">
        <v>99</v>
      </c>
      <c r="D1" s="214"/>
    </row>
    <row r="2" spans="1:8" x14ac:dyDescent="0.2">
      <c r="C2" s="212"/>
    </row>
    <row r="3" spans="1:8" x14ac:dyDescent="0.2">
      <c r="C3" s="181"/>
      <c r="D3" s="217">
        <v>44440</v>
      </c>
    </row>
    <row r="4" spans="1:8" x14ac:dyDescent="0.2">
      <c r="A4" s="190" t="s">
        <v>9</v>
      </c>
      <c r="B4" s="190" t="s">
        <v>5</v>
      </c>
      <c r="C4" s="190" t="s">
        <v>100</v>
      </c>
      <c r="D4" s="190" t="s">
        <v>101</v>
      </c>
      <c r="E4" s="190" t="s">
        <v>102</v>
      </c>
      <c r="F4" s="190" t="s">
        <v>103</v>
      </c>
      <c r="G4" s="219" t="s">
        <v>93</v>
      </c>
      <c r="H4" s="190" t="s">
        <v>31</v>
      </c>
    </row>
    <row r="5" spans="1:8" x14ac:dyDescent="0.2">
      <c r="A5" s="190"/>
      <c r="B5" s="190"/>
      <c r="C5" s="190"/>
      <c r="D5" s="190"/>
      <c r="E5" s="190"/>
      <c r="F5" s="190"/>
      <c r="G5" s="219"/>
      <c r="H5" s="190"/>
    </row>
    <row r="6" spans="1:8" x14ac:dyDescent="0.2">
      <c r="A6" s="190"/>
      <c r="B6" s="190"/>
      <c r="C6" s="190"/>
      <c r="D6" s="190"/>
      <c r="E6" s="190"/>
      <c r="F6" s="190"/>
      <c r="G6" s="219"/>
      <c r="H6" s="190"/>
    </row>
    <row r="7" spans="1:8" x14ac:dyDescent="0.2">
      <c r="A7" s="190"/>
      <c r="B7" s="190"/>
      <c r="C7" s="190"/>
      <c r="D7" s="190"/>
      <c r="E7" s="190"/>
      <c r="F7" s="190"/>
      <c r="G7" s="219"/>
      <c r="H7" s="190"/>
    </row>
    <row r="8" spans="1:8" x14ac:dyDescent="0.2">
      <c r="A8" s="190"/>
      <c r="B8" s="190"/>
      <c r="C8" s="190"/>
      <c r="D8" s="190"/>
      <c r="E8" s="190"/>
      <c r="F8" s="190"/>
      <c r="G8" s="219"/>
      <c r="H8" s="190"/>
    </row>
    <row r="9" spans="1:8" x14ac:dyDescent="0.2">
      <c r="A9" s="190"/>
      <c r="B9" s="190"/>
      <c r="C9" s="190"/>
      <c r="D9" s="190"/>
      <c r="E9" s="190"/>
      <c r="F9" s="215"/>
      <c r="G9" s="219"/>
      <c r="H9" s="190"/>
    </row>
    <row r="10" spans="1:8" x14ac:dyDescent="0.2">
      <c r="A10" s="190"/>
      <c r="B10" s="190"/>
      <c r="C10" s="190"/>
      <c r="D10" s="190"/>
      <c r="E10" s="190"/>
      <c r="F10" s="190"/>
      <c r="G10" s="219"/>
      <c r="H10" s="190"/>
    </row>
    <row r="11" spans="1:8" x14ac:dyDescent="0.2">
      <c r="A11" s="190"/>
      <c r="B11" s="190"/>
      <c r="C11" s="190"/>
      <c r="D11" s="190"/>
      <c r="E11" s="190"/>
      <c r="F11" s="190"/>
      <c r="G11" s="219"/>
      <c r="H11" s="190"/>
    </row>
    <row r="12" spans="1:8" x14ac:dyDescent="0.2">
      <c r="A12" s="190"/>
      <c r="B12" s="190"/>
      <c r="C12" s="190"/>
      <c r="D12" s="190"/>
      <c r="E12" s="190"/>
      <c r="F12" s="190"/>
      <c r="G12" s="219"/>
      <c r="H12" s="190"/>
    </row>
    <row r="13" spans="1:8" x14ac:dyDescent="0.2">
      <c r="A13" s="190"/>
      <c r="B13" s="190"/>
      <c r="C13" s="190"/>
      <c r="D13" s="190"/>
      <c r="E13" s="190"/>
      <c r="F13" s="190"/>
      <c r="G13" s="219"/>
      <c r="H13" s="190"/>
    </row>
    <row r="14" spans="1:8" x14ac:dyDescent="0.2">
      <c r="A14" s="190"/>
      <c r="B14" s="190"/>
      <c r="C14" s="190"/>
      <c r="D14" s="190"/>
      <c r="E14" s="190"/>
      <c r="F14" s="190"/>
      <c r="G14" s="219"/>
      <c r="H14" s="190"/>
    </row>
    <row r="15" spans="1:8" x14ac:dyDescent="0.2">
      <c r="A15" s="190"/>
      <c r="B15" s="190"/>
      <c r="C15" s="190"/>
      <c r="D15" s="190"/>
      <c r="E15" s="190"/>
      <c r="F15" s="190"/>
      <c r="G15" s="219"/>
      <c r="H15" s="190"/>
    </row>
    <row r="16" spans="1:8" x14ac:dyDescent="0.2">
      <c r="A16" s="190"/>
      <c r="B16" s="190"/>
      <c r="C16" s="190"/>
      <c r="D16" s="190"/>
      <c r="E16" s="190"/>
      <c r="F16" s="190"/>
      <c r="G16" s="219"/>
      <c r="H16" s="190"/>
    </row>
    <row r="17" spans="1:8" x14ac:dyDescent="0.2">
      <c r="A17" s="190"/>
      <c r="B17" s="190"/>
      <c r="C17" s="190"/>
      <c r="D17" s="190"/>
      <c r="E17" s="190"/>
      <c r="F17" s="190"/>
      <c r="G17" s="219"/>
      <c r="H17" s="190"/>
    </row>
    <row r="18" spans="1:8" x14ac:dyDescent="0.2">
      <c r="A18" s="190"/>
      <c r="B18" s="190"/>
      <c r="C18" s="190"/>
      <c r="D18" s="190"/>
      <c r="E18" s="190"/>
      <c r="F18" s="190"/>
      <c r="G18" s="219"/>
      <c r="H18" s="190"/>
    </row>
    <row r="19" spans="1:8" x14ac:dyDescent="0.2">
      <c r="A19" s="190"/>
      <c r="B19" s="190"/>
      <c r="C19" s="190"/>
      <c r="D19" s="190"/>
      <c r="E19" s="190"/>
      <c r="F19" s="190"/>
      <c r="G19" s="219"/>
      <c r="H19" s="190"/>
    </row>
    <row r="20" spans="1:8" x14ac:dyDescent="0.2">
      <c r="A20" s="190"/>
      <c r="B20" s="190"/>
      <c r="C20" s="190"/>
      <c r="D20" s="190"/>
      <c r="E20" s="190"/>
      <c r="F20" s="190"/>
      <c r="G20" s="219"/>
      <c r="H20" s="190"/>
    </row>
    <row r="21" spans="1:8" x14ac:dyDescent="0.2">
      <c r="A21" s="190"/>
      <c r="B21" s="190"/>
      <c r="C21" s="190"/>
      <c r="D21" s="190"/>
      <c r="E21" s="190"/>
      <c r="F21" s="190"/>
      <c r="G21" s="219"/>
      <c r="H21" s="190"/>
    </row>
    <row r="22" spans="1:8" x14ac:dyDescent="0.2">
      <c r="A22" s="190"/>
      <c r="B22" s="190"/>
      <c r="C22" s="190"/>
      <c r="D22" s="190"/>
      <c r="E22" s="190"/>
      <c r="F22" s="190"/>
      <c r="G22" s="219"/>
      <c r="H22" s="190"/>
    </row>
    <row r="23" spans="1:8" x14ac:dyDescent="0.2">
      <c r="A23" s="190"/>
      <c r="B23" s="190"/>
      <c r="C23" s="190"/>
      <c r="D23" s="190"/>
      <c r="E23" s="190"/>
      <c r="F23" s="190"/>
      <c r="G23" s="219"/>
      <c r="H23" s="190"/>
    </row>
    <row r="24" spans="1:8" x14ac:dyDescent="0.2">
      <c r="A24" s="190"/>
      <c r="B24" s="190"/>
      <c r="C24" s="190"/>
      <c r="D24" s="190"/>
      <c r="E24" s="190"/>
      <c r="F24" s="190"/>
      <c r="G24" s="219"/>
      <c r="H24" s="190"/>
    </row>
    <row r="25" spans="1:8" x14ac:dyDescent="0.2">
      <c r="A25" s="190"/>
      <c r="B25" s="190"/>
      <c r="C25" s="190"/>
      <c r="D25" s="190"/>
      <c r="E25" s="190"/>
      <c r="F25" s="190"/>
      <c r="G25" s="219"/>
      <c r="H25" s="190"/>
    </row>
    <row r="26" spans="1:8" x14ac:dyDescent="0.2">
      <c r="A26" s="190"/>
      <c r="B26" s="190"/>
      <c r="C26" s="190"/>
      <c r="D26" s="190"/>
      <c r="E26" s="190"/>
      <c r="F26" s="190"/>
      <c r="G26" s="219"/>
      <c r="H26" s="190"/>
    </row>
    <row r="27" spans="1:8" x14ac:dyDescent="0.2">
      <c r="A27" s="190"/>
      <c r="B27" s="190"/>
      <c r="C27" s="190"/>
      <c r="D27" s="190"/>
      <c r="E27" s="190"/>
      <c r="F27" s="190"/>
      <c r="G27" s="219"/>
      <c r="H27" s="190"/>
    </row>
    <row r="28" spans="1:8" x14ac:dyDescent="0.2">
      <c r="A28" s="190"/>
      <c r="B28" s="190"/>
      <c r="C28" s="190"/>
      <c r="D28" s="190"/>
      <c r="E28" s="190"/>
      <c r="F28" s="190"/>
      <c r="G28" s="219">
        <f>SUM(G5:G27)</f>
        <v>0</v>
      </c>
      <c r="H28" s="190"/>
    </row>
    <row r="46" spans="10:10" x14ac:dyDescent="0.2">
      <c r="J46" s="2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"/>
  <sheetViews>
    <sheetView topLeftCell="B1" workbookViewId="0">
      <selection activeCell="I5" sqref="I5"/>
    </sheetView>
  </sheetViews>
  <sheetFormatPr defaultRowHeight="12.75" x14ac:dyDescent="0.2"/>
  <cols>
    <col min="1" max="1" width="0" hidden="1" customWidth="1"/>
    <col min="3" max="4" width="11.5703125" customWidth="1"/>
    <col min="8" max="8" width="9.140625" style="77"/>
    <col min="9" max="9" width="15.28515625" style="39" customWidth="1"/>
  </cols>
  <sheetData>
    <row r="1" spans="1:10" s="47" customFormat="1" ht="18" x14ac:dyDescent="0.25">
      <c r="A1" s="47" t="s">
        <v>32</v>
      </c>
      <c r="C1" s="233" t="s">
        <v>74</v>
      </c>
      <c r="D1" s="233"/>
      <c r="E1" s="233"/>
      <c r="F1" s="233"/>
      <c r="G1" s="233"/>
      <c r="H1" s="233"/>
      <c r="I1" s="233"/>
    </row>
    <row r="2" spans="1:10" s="47" customFormat="1" ht="18" x14ac:dyDescent="0.25">
      <c r="C2" s="81"/>
      <c r="D2" s="81"/>
      <c r="E2" s="184">
        <v>44440</v>
      </c>
      <c r="F2" s="85"/>
      <c r="G2" s="81"/>
      <c r="H2" s="81"/>
      <c r="I2" s="81"/>
    </row>
    <row r="3" spans="1:10" s="4" customFormat="1" ht="22.5" x14ac:dyDescent="0.2">
      <c r="A3" s="11" t="s">
        <v>9</v>
      </c>
      <c r="B3" s="11" t="s">
        <v>9</v>
      </c>
      <c r="C3" s="108" t="s">
        <v>5</v>
      </c>
      <c r="D3" s="108" t="s">
        <v>11</v>
      </c>
      <c r="E3" s="108" t="s">
        <v>12</v>
      </c>
      <c r="F3" s="109" t="s">
        <v>2</v>
      </c>
      <c r="G3" s="137" t="s">
        <v>13</v>
      </c>
      <c r="H3" s="119" t="s">
        <v>95</v>
      </c>
      <c r="I3" s="110" t="s">
        <v>31</v>
      </c>
    </row>
    <row r="4" spans="1:10" s="4" customFormat="1" ht="12" customHeight="1" x14ac:dyDescent="0.2">
      <c r="A4" s="11" t="s">
        <v>4</v>
      </c>
      <c r="B4" s="11">
        <v>44446</v>
      </c>
      <c r="C4" s="108" t="s">
        <v>125</v>
      </c>
      <c r="D4" s="108" t="s">
        <v>126</v>
      </c>
      <c r="E4" s="108" t="s">
        <v>14</v>
      </c>
      <c r="F4" s="109"/>
      <c r="G4" s="137">
        <v>10</v>
      </c>
      <c r="H4" s="119">
        <v>10</v>
      </c>
      <c r="I4" s="110" t="s">
        <v>127</v>
      </c>
      <c r="J4" s="4" t="str">
        <f>IF(G4="Funeral",$G4," ")</f>
        <v xml:space="preserve"> </v>
      </c>
    </row>
    <row r="5" spans="1:10" s="4" customFormat="1" ht="12" customHeight="1" x14ac:dyDescent="0.2">
      <c r="A5" s="11" t="s">
        <v>4</v>
      </c>
      <c r="B5" s="11">
        <v>44466</v>
      </c>
      <c r="C5" s="108" t="s">
        <v>177</v>
      </c>
      <c r="D5" s="108" t="s">
        <v>179</v>
      </c>
      <c r="E5" s="108" t="s">
        <v>14</v>
      </c>
      <c r="F5" s="109"/>
      <c r="G5" s="137">
        <v>5</v>
      </c>
      <c r="H5" s="119">
        <v>5</v>
      </c>
      <c r="I5" s="110" t="s">
        <v>127</v>
      </c>
    </row>
    <row r="6" spans="1:10" s="4" customFormat="1" ht="12" customHeight="1" x14ac:dyDescent="0.2">
      <c r="A6" s="11" t="s">
        <v>4</v>
      </c>
      <c r="B6" s="11"/>
      <c r="C6" s="108"/>
      <c r="D6" s="108"/>
      <c r="E6" s="112"/>
      <c r="F6" s="109"/>
      <c r="G6" s="137"/>
      <c r="H6" s="119"/>
      <c r="I6" s="110"/>
    </row>
    <row r="7" spans="1:10" s="4" customFormat="1" ht="12" customHeight="1" x14ac:dyDescent="0.2">
      <c r="A7" s="11" t="s">
        <v>4</v>
      </c>
      <c r="B7" s="11"/>
      <c r="C7" s="108"/>
      <c r="D7" s="108"/>
      <c r="E7" s="108"/>
      <c r="F7" s="109"/>
      <c r="G7" s="137"/>
      <c r="H7" s="119"/>
      <c r="I7" s="110"/>
    </row>
    <row r="8" spans="1:10" s="4" customFormat="1" ht="12" customHeight="1" x14ac:dyDescent="0.2">
      <c r="A8" s="11" t="s">
        <v>4</v>
      </c>
      <c r="B8" s="11"/>
      <c r="C8" s="108" t="s">
        <v>4</v>
      </c>
      <c r="D8" s="108" t="s">
        <v>4</v>
      </c>
      <c r="E8" s="108"/>
      <c r="F8" s="109" t="s">
        <v>4</v>
      </c>
      <c r="G8" s="137"/>
      <c r="H8" s="119"/>
      <c r="I8" s="110"/>
    </row>
    <row r="9" spans="1:10" s="4" customFormat="1" ht="12" customHeight="1" x14ac:dyDescent="0.2">
      <c r="A9" s="11" t="s">
        <v>4</v>
      </c>
      <c r="B9" s="11"/>
      <c r="C9" s="108" t="s">
        <v>4</v>
      </c>
      <c r="D9" s="108" t="s">
        <v>4</v>
      </c>
      <c r="E9" s="108"/>
      <c r="F9" s="109" t="s">
        <v>4</v>
      </c>
      <c r="G9" s="137"/>
      <c r="H9" s="119"/>
      <c r="I9" s="110"/>
    </row>
    <row r="10" spans="1:10" s="4" customFormat="1" ht="12" customHeight="1" x14ac:dyDescent="0.2">
      <c r="A10" s="11"/>
      <c r="B10" s="11"/>
      <c r="C10" s="108"/>
      <c r="D10" s="108" t="s">
        <v>4</v>
      </c>
      <c r="E10" s="108"/>
      <c r="F10" s="109"/>
      <c r="G10" s="137"/>
      <c r="H10" s="119"/>
      <c r="I10" s="110"/>
    </row>
    <row r="11" spans="1:10" s="4" customFormat="1" ht="12" customHeight="1" x14ac:dyDescent="0.2">
      <c r="A11" s="11"/>
      <c r="B11" s="11"/>
      <c r="C11" s="108"/>
      <c r="D11" s="108" t="s">
        <v>4</v>
      </c>
      <c r="E11" s="108"/>
      <c r="F11" s="109"/>
      <c r="G11" s="137"/>
      <c r="H11" s="119"/>
      <c r="I11" s="110"/>
    </row>
    <row r="12" spans="1:10" s="4" customFormat="1" ht="12" customHeight="1" x14ac:dyDescent="0.2">
      <c r="A12" s="11"/>
      <c r="B12" s="11"/>
      <c r="C12" s="108"/>
      <c r="D12" s="108" t="s">
        <v>4</v>
      </c>
      <c r="E12" s="108"/>
      <c r="F12" s="109"/>
      <c r="G12" s="137"/>
      <c r="H12" s="119"/>
      <c r="I12" s="110"/>
    </row>
    <row r="13" spans="1:10" s="4" customFormat="1" ht="12" customHeight="1" x14ac:dyDescent="0.2">
      <c r="A13" s="11"/>
      <c r="B13" s="11"/>
      <c r="C13" s="108"/>
      <c r="D13" s="108" t="s">
        <v>4</v>
      </c>
      <c r="E13" s="108"/>
      <c r="F13" s="109"/>
      <c r="G13" s="137"/>
      <c r="H13" s="119"/>
      <c r="I13" s="110"/>
    </row>
    <row r="14" spans="1:10" s="4" customFormat="1" ht="12" customHeight="1" x14ac:dyDescent="0.2">
      <c r="A14" s="11"/>
      <c r="B14" s="11"/>
      <c r="C14" s="108"/>
      <c r="D14" s="108" t="s">
        <v>4</v>
      </c>
      <c r="E14" s="108"/>
      <c r="F14" s="109"/>
      <c r="G14" s="137"/>
      <c r="H14" s="119"/>
      <c r="I14" s="110"/>
    </row>
    <row r="15" spans="1:10" s="4" customFormat="1" ht="12" customHeight="1" x14ac:dyDescent="0.2">
      <c r="A15" s="11"/>
      <c r="B15" s="11"/>
      <c r="C15" s="108"/>
      <c r="D15" s="108" t="s">
        <v>4</v>
      </c>
      <c r="E15" s="108"/>
      <c r="F15" s="109"/>
      <c r="G15" s="137"/>
      <c r="H15" s="119"/>
      <c r="I15" s="110"/>
    </row>
    <row r="16" spans="1:10" s="4" customFormat="1" ht="12" customHeight="1" x14ac:dyDescent="0.2">
      <c r="A16" s="11"/>
      <c r="B16" s="11"/>
      <c r="C16" s="108"/>
      <c r="D16" s="108" t="s">
        <v>4</v>
      </c>
      <c r="E16" s="108"/>
      <c r="F16" s="109"/>
      <c r="G16" s="137"/>
      <c r="H16" s="119"/>
      <c r="I16" s="110"/>
    </row>
    <row r="17" spans="1:9" s="4" customFormat="1" ht="12" customHeight="1" x14ac:dyDescent="0.2">
      <c r="A17" s="11"/>
      <c r="B17" s="11"/>
      <c r="C17" s="108"/>
      <c r="D17" s="108" t="s">
        <v>4</v>
      </c>
      <c r="E17" s="108"/>
      <c r="F17" s="109"/>
      <c r="G17" s="137"/>
      <c r="H17" s="119"/>
      <c r="I17" s="110"/>
    </row>
    <row r="18" spans="1:9" s="4" customFormat="1" ht="12" customHeight="1" x14ac:dyDescent="0.2">
      <c r="A18" s="11"/>
      <c r="B18" s="11"/>
      <c r="C18" s="108"/>
      <c r="D18" s="108" t="s">
        <v>4</v>
      </c>
      <c r="E18" s="108"/>
      <c r="F18" s="109"/>
      <c r="G18" s="137"/>
      <c r="H18" s="119"/>
      <c r="I18" s="110"/>
    </row>
    <row r="19" spans="1:9" s="4" customFormat="1" ht="12" customHeight="1" x14ac:dyDescent="0.2">
      <c r="A19" s="11"/>
      <c r="B19" s="11"/>
      <c r="C19" s="108"/>
      <c r="D19" s="108" t="s">
        <v>4</v>
      </c>
      <c r="E19" s="108"/>
      <c r="F19" s="109"/>
      <c r="G19" s="137"/>
      <c r="H19" s="119"/>
      <c r="I19" s="110"/>
    </row>
    <row r="20" spans="1:9" s="4" customFormat="1" ht="12" customHeight="1" x14ac:dyDescent="0.2">
      <c r="A20" s="11"/>
      <c r="B20" s="11"/>
      <c r="C20" s="108"/>
      <c r="D20" s="108" t="s">
        <v>4</v>
      </c>
      <c r="E20" s="108"/>
      <c r="F20" s="109"/>
      <c r="G20" s="137"/>
      <c r="H20" s="119"/>
      <c r="I20" s="110"/>
    </row>
    <row r="21" spans="1:9" s="4" customFormat="1" ht="12" customHeight="1" x14ac:dyDescent="0.2">
      <c r="A21" s="11"/>
      <c r="B21" s="11"/>
      <c r="C21" s="108"/>
      <c r="D21" s="108" t="s">
        <v>4</v>
      </c>
      <c r="E21" s="108"/>
      <c r="F21" s="109"/>
      <c r="G21" s="137"/>
      <c r="H21" s="119"/>
      <c r="I21" s="110"/>
    </row>
    <row r="22" spans="1:9" s="4" customFormat="1" ht="12" customHeight="1" x14ac:dyDescent="0.2">
      <c r="A22" s="11"/>
      <c r="B22" s="11"/>
      <c r="C22" s="108"/>
      <c r="D22" s="108" t="s">
        <v>4</v>
      </c>
      <c r="E22" s="108"/>
      <c r="F22" s="109"/>
      <c r="G22" s="137"/>
      <c r="H22" s="119"/>
      <c r="I22" s="110"/>
    </row>
    <row r="23" spans="1:9" s="4" customFormat="1" ht="12" customHeight="1" x14ac:dyDescent="0.2">
      <c r="A23" s="11"/>
      <c r="B23" s="11"/>
      <c r="C23" s="108"/>
      <c r="D23" s="108" t="s">
        <v>4</v>
      </c>
      <c r="E23" s="108"/>
      <c r="F23" s="109"/>
      <c r="G23" s="137"/>
      <c r="H23" s="119"/>
      <c r="I23" s="110"/>
    </row>
    <row r="24" spans="1:9" s="4" customFormat="1" ht="12" customHeight="1" x14ac:dyDescent="0.2">
      <c r="A24" s="11"/>
      <c r="B24" s="11"/>
      <c r="C24" s="108"/>
      <c r="D24" s="108" t="s">
        <v>4</v>
      </c>
      <c r="E24" s="108"/>
      <c r="F24" s="109"/>
      <c r="G24" s="137"/>
      <c r="H24" s="119"/>
      <c r="I24" s="110"/>
    </row>
    <row r="25" spans="1:9" s="4" customFormat="1" ht="12" customHeight="1" thickBot="1" x14ac:dyDescent="0.25">
      <c r="A25" s="11"/>
      <c r="B25" s="11"/>
      <c r="C25" s="108"/>
      <c r="D25" s="108" t="s">
        <v>4</v>
      </c>
      <c r="E25" s="108"/>
      <c r="F25" s="109"/>
      <c r="G25" s="138"/>
      <c r="H25" s="120"/>
      <c r="I25" s="110"/>
    </row>
    <row r="26" spans="1:9" s="4" customFormat="1" ht="20.25" thickTop="1" thickBot="1" x14ac:dyDescent="0.25">
      <c r="A26" s="5" t="s">
        <v>8</v>
      </c>
      <c r="B26" s="5"/>
      <c r="C26" s="115"/>
      <c r="D26" s="1"/>
      <c r="E26" s="115"/>
      <c r="F26" s="116"/>
      <c r="G26" s="139">
        <f>SUM(G4:G25)</f>
        <v>15</v>
      </c>
      <c r="H26" s="139">
        <f>SUM(H4:H25)</f>
        <v>15</v>
      </c>
      <c r="I26" s="122"/>
    </row>
    <row r="27" spans="1:9" ht="13.5" thickTop="1" x14ac:dyDescent="0.2">
      <c r="C27" s="1"/>
      <c r="D27" s="1"/>
      <c r="E27" s="1"/>
      <c r="F27" s="1"/>
      <c r="G27" s="1"/>
      <c r="H27" s="115"/>
      <c r="I27" s="140"/>
    </row>
    <row r="28" spans="1:9" x14ac:dyDescent="0.2">
      <c r="C28" s="1"/>
      <c r="D28" s="1"/>
      <c r="E28" s="1" t="s">
        <v>59</v>
      </c>
      <c r="F28" s="1"/>
      <c r="G28" s="115"/>
      <c r="H28" s="124">
        <f>SUMIF(D4:D25, "Certified Copy", G4:G25)</f>
        <v>10</v>
      </c>
      <c r="I28" s="140"/>
    </row>
    <row r="29" spans="1:9" x14ac:dyDescent="0.2">
      <c r="C29" s="1"/>
      <c r="D29" s="1"/>
      <c r="E29" s="1" t="s">
        <v>60</v>
      </c>
      <c r="F29" s="1"/>
      <c r="G29" s="115"/>
      <c r="H29" s="124">
        <f>SUMIF(D4:D25, "Genology", H4:H25)</f>
        <v>0</v>
      </c>
      <c r="I29" s="140"/>
    </row>
    <row r="30" spans="1:9" x14ac:dyDescent="0.2">
      <c r="C30" s="1"/>
      <c r="D30" s="1"/>
      <c r="E30" s="1" t="s">
        <v>61</v>
      </c>
      <c r="F30" s="1"/>
      <c r="G30" s="1"/>
      <c r="H30" s="115">
        <f>H28+H29</f>
        <v>10</v>
      </c>
      <c r="I30" s="140"/>
    </row>
    <row r="31" spans="1:9" x14ac:dyDescent="0.2">
      <c r="C31" s="1"/>
      <c r="D31" s="1"/>
      <c r="E31" s="1" t="s">
        <v>98</v>
      </c>
      <c r="F31" s="1"/>
      <c r="G31" s="1"/>
      <c r="H31" s="115">
        <f>SUMIF(D4:D25,"Other",G4:G25)</f>
        <v>0</v>
      </c>
      <c r="I31" s="140"/>
    </row>
  </sheetData>
  <mergeCells count="1">
    <mergeCell ref="C1:I1"/>
  </mergeCells>
  <phoneticPr fontId="2" type="noConversion"/>
  <dataValidations count="3">
    <dataValidation type="list" allowBlank="1" showInputMessage="1" showErrorMessage="1" sqref="E10:E25">
      <formula1>"Check,Cash"</formula1>
    </dataValidation>
    <dataValidation type="list" allowBlank="1" showInputMessage="1" showErrorMessage="1" sqref="E4:E9">
      <formula1>"Check,Cash, , "</formula1>
    </dataValidation>
    <dataValidation type="list" allowBlank="1" showInputMessage="1" showErrorMessage="1" sqref="D4:D25">
      <formula1>"Certified Copy,Genology,Other,Recording Fee"</formula1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E35" sqref="E35"/>
    </sheetView>
  </sheetViews>
  <sheetFormatPr defaultRowHeight="11.25" x14ac:dyDescent="0.2"/>
  <cols>
    <col min="1" max="1" width="4.85546875" style="1" customWidth="1"/>
    <col min="2" max="2" width="4.85546875" style="31" customWidth="1"/>
    <col min="3" max="3" width="8" style="25" customWidth="1"/>
    <col min="4" max="4" width="5.85546875" style="25" customWidth="1"/>
    <col min="5" max="5" width="9.7109375" style="1" customWidth="1"/>
    <col min="6" max="6" width="8.140625" style="1" customWidth="1"/>
    <col min="7" max="7" width="7.7109375" style="1" customWidth="1"/>
    <col min="8" max="8" width="9.140625" style="1"/>
    <col min="9" max="9" width="11.7109375" style="32" bestFit="1" customWidth="1"/>
    <col min="10" max="16384" width="9.140625" style="1"/>
  </cols>
  <sheetData>
    <row r="1" spans="1:9" x14ac:dyDescent="0.2">
      <c r="A1" s="236" t="s">
        <v>48</v>
      </c>
      <c r="B1" s="236"/>
      <c r="C1" s="236"/>
      <c r="D1" s="236"/>
      <c r="E1" s="236"/>
    </row>
    <row r="2" spans="1:9" x14ac:dyDescent="0.2">
      <c r="A2" s="236" t="s">
        <v>30</v>
      </c>
      <c r="B2" s="236"/>
      <c r="C2" s="236"/>
      <c r="D2" s="236"/>
      <c r="E2" s="236"/>
      <c r="F2" s="236"/>
      <c r="G2" s="236"/>
    </row>
    <row r="3" spans="1:9" ht="12.75" x14ac:dyDescent="0.2">
      <c r="A3" s="26"/>
      <c r="B3" s="33" t="s">
        <v>4</v>
      </c>
      <c r="C3" s="38" t="s">
        <v>67</v>
      </c>
      <c r="D3" s="26"/>
      <c r="E3" s="189">
        <v>44446</v>
      </c>
      <c r="F3" s="26"/>
      <c r="G3" s="26"/>
      <c r="I3" s="32" t="s">
        <v>4</v>
      </c>
    </row>
    <row r="4" spans="1:9" ht="12" thickBot="1" x14ac:dyDescent="0.25">
      <c r="A4" s="27"/>
      <c r="C4" s="27"/>
      <c r="D4" s="27"/>
      <c r="E4" s="34"/>
      <c r="F4" s="27"/>
      <c r="G4" s="27"/>
    </row>
    <row r="5" spans="1:9" ht="12" thickTop="1" x14ac:dyDescent="0.2">
      <c r="A5" s="168" t="s">
        <v>19</v>
      </c>
      <c r="B5" s="169"/>
      <c r="C5" s="170">
        <f>SUM(1*B5)</f>
        <v>0</v>
      </c>
      <c r="D5" s="61"/>
      <c r="E5" s="35" t="s">
        <v>2</v>
      </c>
      <c r="F5" s="36" t="s">
        <v>3</v>
      </c>
      <c r="G5" s="27"/>
    </row>
    <row r="6" spans="1:9" x14ac:dyDescent="0.2">
      <c r="A6" s="49" t="s">
        <v>20</v>
      </c>
      <c r="B6" s="13"/>
      <c r="C6" s="171">
        <f>SUM(5*B6)</f>
        <v>0</v>
      </c>
      <c r="D6" s="62"/>
      <c r="E6" s="109">
        <v>1615</v>
      </c>
      <c r="F6" s="110">
        <v>8.5</v>
      </c>
      <c r="G6" s="2"/>
    </row>
    <row r="7" spans="1:9" x14ac:dyDescent="0.2">
      <c r="A7" s="22" t="s">
        <v>21</v>
      </c>
      <c r="B7" s="13"/>
      <c r="C7" s="171">
        <f>SUM(10*B7)</f>
        <v>0</v>
      </c>
      <c r="D7" s="62"/>
      <c r="E7" s="109">
        <v>5038</v>
      </c>
      <c r="F7" s="110">
        <v>75</v>
      </c>
      <c r="G7" s="2"/>
    </row>
    <row r="8" spans="1:9" x14ac:dyDescent="0.2">
      <c r="A8" s="22" t="s">
        <v>22</v>
      </c>
      <c r="B8" s="13">
        <v>4</v>
      </c>
      <c r="C8" s="171">
        <f>SUM(20*B8)</f>
        <v>80</v>
      </c>
      <c r="D8" s="62"/>
      <c r="E8" s="109">
        <v>281469253</v>
      </c>
      <c r="F8" s="110">
        <v>17</v>
      </c>
      <c r="G8" s="2"/>
    </row>
    <row r="9" spans="1:9" x14ac:dyDescent="0.2">
      <c r="A9" s="22" t="s">
        <v>45</v>
      </c>
      <c r="B9" s="13">
        <v>1</v>
      </c>
      <c r="C9" s="171">
        <f>SUM(50*B9)</f>
        <v>50</v>
      </c>
      <c r="D9" s="62"/>
      <c r="E9" s="109">
        <v>4740</v>
      </c>
      <c r="F9" s="110">
        <v>500</v>
      </c>
      <c r="G9" s="2"/>
    </row>
    <row r="10" spans="1:9" x14ac:dyDescent="0.2">
      <c r="A10" s="22" t="s">
        <v>87</v>
      </c>
      <c r="B10" s="13"/>
      <c r="C10" s="171">
        <f>SUM(100*B10)</f>
        <v>0</v>
      </c>
      <c r="D10" s="62"/>
      <c r="E10" s="109"/>
      <c r="F10" s="110"/>
      <c r="G10" s="2"/>
    </row>
    <row r="11" spans="1:9" x14ac:dyDescent="0.2">
      <c r="A11" s="22" t="s">
        <v>24</v>
      </c>
      <c r="B11" s="13"/>
      <c r="C11" s="171">
        <f>SUM(0.01*B11)</f>
        <v>0</v>
      </c>
      <c r="D11" s="62"/>
      <c r="E11" s="109"/>
      <c r="F11" s="110"/>
      <c r="G11" s="2"/>
    </row>
    <row r="12" spans="1:9" x14ac:dyDescent="0.2">
      <c r="A12" s="22" t="s">
        <v>25</v>
      </c>
      <c r="B12" s="13"/>
      <c r="C12" s="171">
        <f>SUM(0.05*B12)</f>
        <v>0</v>
      </c>
      <c r="D12" s="62"/>
      <c r="E12" s="109"/>
      <c r="F12" s="110"/>
      <c r="G12" s="2"/>
    </row>
    <row r="13" spans="1:9" x14ac:dyDescent="0.2">
      <c r="A13" s="22" t="s">
        <v>26</v>
      </c>
      <c r="B13" s="13"/>
      <c r="C13" s="171">
        <f>SUM(0.1*B13)</f>
        <v>0</v>
      </c>
      <c r="D13" s="62"/>
      <c r="E13" s="109"/>
      <c r="F13" s="110"/>
      <c r="G13" s="2"/>
    </row>
    <row r="14" spans="1:9" x14ac:dyDescent="0.2">
      <c r="A14" s="22" t="s">
        <v>27</v>
      </c>
      <c r="B14" s="13">
        <v>2</v>
      </c>
      <c r="C14" s="171">
        <f>SUM(0.25*B14)</f>
        <v>0.5</v>
      </c>
      <c r="D14" s="62"/>
      <c r="E14" s="58"/>
      <c r="F14" s="113"/>
      <c r="G14" s="2"/>
    </row>
    <row r="15" spans="1:9" ht="12" thickBot="1" x14ac:dyDescent="0.25">
      <c r="A15" s="172" t="s">
        <v>28</v>
      </c>
      <c r="B15" s="70"/>
      <c r="C15" s="173">
        <f>SUM(0.5*B15)</f>
        <v>0</v>
      </c>
      <c r="D15" s="72"/>
      <c r="E15" s="74"/>
      <c r="F15" s="74"/>
      <c r="G15" s="2"/>
    </row>
    <row r="16" spans="1:9" ht="12.75" thickTop="1" thickBot="1" x14ac:dyDescent="0.25">
      <c r="A16" s="174" t="s">
        <v>0</v>
      </c>
      <c r="B16" s="175" t="s">
        <v>14</v>
      </c>
      <c r="C16" s="55">
        <f>SUM(C5:C15)</f>
        <v>130.5</v>
      </c>
      <c r="D16" s="73"/>
      <c r="E16" s="74"/>
      <c r="F16" s="74"/>
      <c r="G16" s="2"/>
    </row>
    <row r="17" spans="1:9" ht="13.5" thickTop="1" x14ac:dyDescent="0.2">
      <c r="A17"/>
      <c r="B17" s="56"/>
      <c r="C17"/>
      <c r="D17" s="64"/>
      <c r="E17" s="71" t="s">
        <v>4</v>
      </c>
      <c r="F17" s="155" t="s">
        <v>4</v>
      </c>
      <c r="G17" s="2"/>
    </row>
    <row r="18" spans="1:9" ht="12.75" x14ac:dyDescent="0.2">
      <c r="A18"/>
      <c r="B18" s="56"/>
      <c r="C18"/>
      <c r="D18" s="64"/>
      <c r="E18" s="30" t="s">
        <v>4</v>
      </c>
      <c r="F18" s="130" t="s">
        <v>4</v>
      </c>
      <c r="G18" s="2"/>
    </row>
    <row r="19" spans="1:9" ht="12.75" x14ac:dyDescent="0.2">
      <c r="A19"/>
      <c r="B19" s="56"/>
      <c r="C19"/>
      <c r="D19" s="64"/>
      <c r="E19" s="30"/>
      <c r="F19" s="130"/>
      <c r="G19" s="2"/>
    </row>
    <row r="20" spans="1:9" ht="12.75" x14ac:dyDescent="0.2">
      <c r="A20"/>
      <c r="B20" s="56"/>
      <c r="C20"/>
      <c r="D20" s="64"/>
      <c r="E20" s="30" t="s">
        <v>4</v>
      </c>
      <c r="F20" s="130" t="s">
        <v>4</v>
      </c>
      <c r="G20" s="2"/>
    </row>
    <row r="21" spans="1:9" ht="13.5" thickBot="1" x14ac:dyDescent="0.25">
      <c r="A21"/>
      <c r="B21" s="56"/>
      <c r="C21"/>
      <c r="D21" s="65"/>
      <c r="E21" s="210" t="s">
        <v>4</v>
      </c>
      <c r="F21" s="207" t="s">
        <v>4</v>
      </c>
      <c r="G21" s="2"/>
    </row>
    <row r="22" spans="1:9" ht="14.25" thickTop="1" thickBot="1" x14ac:dyDescent="0.25">
      <c r="A22"/>
      <c r="B22" s="56"/>
      <c r="C22"/>
      <c r="D22" s="28"/>
      <c r="E22" s="101" t="s">
        <v>14</v>
      </c>
      <c r="F22" s="156">
        <f>C16</f>
        <v>130.5</v>
      </c>
      <c r="G22" s="2"/>
    </row>
    <row r="23" spans="1:9" ht="14.25" thickTop="1" thickBot="1" x14ac:dyDescent="0.25">
      <c r="A23"/>
      <c r="B23" s="56"/>
      <c r="C23"/>
      <c r="D23" s="28"/>
      <c r="E23" s="102" t="s">
        <v>18</v>
      </c>
      <c r="F23" s="156">
        <f>SUM(F6:F21)</f>
        <v>600.5</v>
      </c>
      <c r="G23" s="2"/>
    </row>
    <row r="24" spans="1:9" ht="14.25" thickTop="1" thickBot="1" x14ac:dyDescent="0.25">
      <c r="A24"/>
      <c r="B24" s="56"/>
      <c r="C24"/>
      <c r="D24" s="28"/>
      <c r="E24" s="102" t="s">
        <v>0</v>
      </c>
      <c r="F24" s="156">
        <f>SUM(F22+F23)</f>
        <v>731</v>
      </c>
      <c r="G24" s="2"/>
    </row>
    <row r="25" spans="1:9" ht="14.25" thickTop="1" thickBot="1" x14ac:dyDescent="0.25">
      <c r="A25"/>
      <c r="B25" s="56"/>
      <c r="C25"/>
      <c r="D25" s="28"/>
      <c r="E25" s="102" t="s">
        <v>0</v>
      </c>
      <c r="F25" s="156"/>
      <c r="G25" s="2"/>
    </row>
    <row r="26" spans="1:9" ht="13.5" thickTop="1" x14ac:dyDescent="0.2">
      <c r="A26"/>
      <c r="B26" s="56"/>
      <c r="C26"/>
    </row>
    <row r="27" spans="1:9" ht="12.75" x14ac:dyDescent="0.2">
      <c r="A27"/>
      <c r="B27" s="56"/>
      <c r="C27"/>
      <c r="D27" s="29"/>
      <c r="F27" s="32"/>
      <c r="I27" s="1"/>
    </row>
    <row r="28" spans="1:9" ht="12.75" x14ac:dyDescent="0.2">
      <c r="A28"/>
      <c r="B28" s="56"/>
      <c r="C28"/>
      <c r="D28" s="29"/>
      <c r="F28" s="32"/>
      <c r="I28" s="1"/>
    </row>
    <row r="29" spans="1:9" ht="12.75" x14ac:dyDescent="0.2">
      <c r="A29"/>
      <c r="B29" s="56"/>
      <c r="C29"/>
      <c r="D29" s="29"/>
      <c r="F29" s="32"/>
      <c r="I29" s="1"/>
    </row>
    <row r="30" spans="1:9" ht="12.75" x14ac:dyDescent="0.2">
      <c r="A30"/>
      <c r="B30" s="56"/>
      <c r="C30"/>
      <c r="D30" s="29"/>
      <c r="F30" s="32"/>
      <c r="I30" s="1"/>
    </row>
    <row r="31" spans="1:9" ht="12.75" x14ac:dyDescent="0.2">
      <c r="A31"/>
      <c r="B31" s="56"/>
      <c r="C31"/>
      <c r="D31" s="29"/>
      <c r="F31" s="32"/>
      <c r="I31" s="1"/>
    </row>
    <row r="32" spans="1:9" ht="12.75" x14ac:dyDescent="0.2">
      <c r="A32"/>
      <c r="B32" s="56"/>
      <c r="C32"/>
      <c r="D32" s="29"/>
    </row>
    <row r="33" spans="1:3" ht="12.75" x14ac:dyDescent="0.2">
      <c r="A33"/>
      <c r="B33" s="56"/>
      <c r="C33"/>
    </row>
    <row r="34" spans="1:3" x14ac:dyDescent="0.2">
      <c r="A34" s="25"/>
    </row>
    <row r="35" spans="1:3" x14ac:dyDescent="0.2">
      <c r="A35" s="25"/>
    </row>
    <row r="36" spans="1:3" x14ac:dyDescent="0.2">
      <c r="A36" s="25"/>
    </row>
    <row r="37" spans="1:3" x14ac:dyDescent="0.2">
      <c r="A37" s="25"/>
    </row>
    <row r="38" spans="1:3" x14ac:dyDescent="0.2">
      <c r="A38" s="25"/>
    </row>
    <row r="39" spans="1:3" x14ac:dyDescent="0.2">
      <c r="A39" s="25"/>
    </row>
    <row r="40" spans="1:3" x14ac:dyDescent="0.2">
      <c r="A40" s="25"/>
    </row>
    <row r="41" spans="1:3" x14ac:dyDescent="0.2">
      <c r="A41" s="25"/>
    </row>
    <row r="42" spans="1:3" x14ac:dyDescent="0.2">
      <c r="A42" s="25"/>
    </row>
    <row r="43" spans="1:3" x14ac:dyDescent="0.2">
      <c r="A43" s="25"/>
    </row>
    <row r="44" spans="1:3" x14ac:dyDescent="0.2">
      <c r="A44" s="25"/>
    </row>
    <row r="45" spans="1:3" x14ac:dyDescent="0.2">
      <c r="A45" s="25"/>
    </row>
    <row r="46" spans="1:3" x14ac:dyDescent="0.2">
      <c r="A46" s="25"/>
    </row>
    <row r="47" spans="1:3" x14ac:dyDescent="0.2">
      <c r="A47" s="25"/>
    </row>
    <row r="48" spans="1:3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</sheetData>
  <mergeCells count="2">
    <mergeCell ref="A2:G2"/>
    <mergeCell ref="A1:E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Summary</vt:lpstr>
      <vt:lpstr>Dog</vt:lpstr>
      <vt:lpstr>Cemetery</vt:lpstr>
      <vt:lpstr>Marriage</vt:lpstr>
      <vt:lpstr>BuildingPermmits</vt:lpstr>
      <vt:lpstr>DEC Hunt&amp;Fish</vt:lpstr>
      <vt:lpstr>Planning Bd</vt:lpstr>
      <vt:lpstr>Vitals-Other</vt:lpstr>
      <vt:lpstr>1stDeposit</vt:lpstr>
      <vt:lpstr>2ndDeposit</vt:lpstr>
      <vt:lpstr>3rdDeposit</vt:lpstr>
      <vt:lpstr>4thDeposit</vt:lpstr>
      <vt:lpstr>5thDeposit</vt:lpstr>
      <vt:lpstr>6thDeposit</vt:lpstr>
      <vt:lpstr>7thDeposit</vt:lpstr>
      <vt:lpstr>8thDeposit</vt:lpstr>
      <vt:lpstr>BuildingPermmits!Print_Area</vt:lpstr>
      <vt:lpstr>Cemetery!Print_Area</vt:lpstr>
      <vt:lpstr>'DEC Hunt&amp;Fish'!Print_Area</vt:lpstr>
      <vt:lpstr>Dog!Print_Area</vt:lpstr>
      <vt:lpstr>Marriage!Print_Area</vt:lpstr>
      <vt:lpstr>Summary!Print_Area</vt:lpstr>
      <vt:lpstr>'Vitals-Other'!Print_Area</vt:lpstr>
    </vt:vector>
  </TitlesOfParts>
  <Company>Town of Amity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Town-Clerk</dc:creator>
  <cp:lastModifiedBy>Amity Clerk</cp:lastModifiedBy>
  <cp:lastPrinted>2013-12-31T17:30:25Z</cp:lastPrinted>
  <dcterms:created xsi:type="dcterms:W3CDTF">2009-11-24T19:22:55Z</dcterms:created>
  <dcterms:modified xsi:type="dcterms:W3CDTF">2021-09-30T20:29:17Z</dcterms:modified>
</cp:coreProperties>
</file>